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ya\Desktop\"/>
    </mc:Choice>
  </mc:AlternateContent>
  <bookViews>
    <workbookView xWindow="0" yWindow="0" windowWidth="28800" windowHeight="11100" activeTab="1"/>
  </bookViews>
  <sheets>
    <sheet name="Уровень исп. ГЗ" sheetId="1" r:id="rId1"/>
    <sheet name="Оценка эффективности рук." sheetId="2" r:id="rId2"/>
  </sheets>
  <externalReferences>
    <externalReference r:id="rId3"/>
    <externalReference r:id="rId4"/>
  </externalReferences>
  <definedNames>
    <definedName name="_xlnm.Print_Titles" localSheetId="1">'Оценка эффективности рук.'!$A:$A,'Оценка эффективности рук.'!$2:$5</definedName>
    <definedName name="_xlnm.Print_Area" localSheetId="1">'Оценка эффективности рук.'!$A$1:$V$50</definedName>
    <definedName name="_xlnm.Print_Area" localSheetId="0">'Уровень исп. ГЗ'!$A$1:$Y$81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2" l="1"/>
  <c r="E45" i="2"/>
  <c r="B45" i="2"/>
  <c r="U45" i="2" s="1"/>
  <c r="V45" i="2" s="1"/>
  <c r="L44" i="2"/>
  <c r="E44" i="2"/>
  <c r="B44" i="2"/>
  <c r="U44" i="2" s="1"/>
  <c r="V44" i="2" s="1"/>
  <c r="U43" i="2"/>
  <c r="V43" i="2" s="1"/>
  <c r="L43" i="2"/>
  <c r="E43" i="2"/>
  <c r="B43" i="2"/>
  <c r="L42" i="2"/>
  <c r="E42" i="2"/>
  <c r="B42" i="2"/>
  <c r="U42" i="2" s="1"/>
  <c r="V42" i="2" s="1"/>
  <c r="L41" i="2"/>
  <c r="E41" i="2"/>
  <c r="U41" i="2" s="1"/>
  <c r="V41" i="2" s="1"/>
  <c r="B41" i="2"/>
  <c r="L40" i="2"/>
  <c r="E40" i="2"/>
  <c r="B40" i="2"/>
  <c r="U40" i="2" s="1"/>
  <c r="V40" i="2" s="1"/>
  <c r="U39" i="2"/>
  <c r="V39" i="2" s="1"/>
  <c r="L39" i="2"/>
  <c r="E39" i="2"/>
  <c r="B39" i="2"/>
  <c r="L38" i="2"/>
  <c r="E38" i="2"/>
  <c r="B38" i="2"/>
  <c r="U38" i="2" s="1"/>
  <c r="V38" i="2" s="1"/>
  <c r="L37" i="2"/>
  <c r="E37" i="2"/>
  <c r="U37" i="2" s="1"/>
  <c r="V37" i="2" s="1"/>
  <c r="B37" i="2"/>
  <c r="L36" i="2"/>
  <c r="E36" i="2"/>
  <c r="B36" i="2"/>
  <c r="U36" i="2" s="1"/>
  <c r="V36" i="2" s="1"/>
  <c r="U35" i="2"/>
  <c r="V35" i="2" s="1"/>
  <c r="L35" i="2"/>
  <c r="E35" i="2"/>
  <c r="B35" i="2"/>
  <c r="L34" i="2"/>
  <c r="E34" i="2"/>
  <c r="B34" i="2"/>
  <c r="U34" i="2" s="1"/>
  <c r="V34" i="2" s="1"/>
  <c r="L33" i="2"/>
  <c r="E33" i="2"/>
  <c r="U33" i="2" s="1"/>
  <c r="V33" i="2" s="1"/>
  <c r="B33" i="2"/>
  <c r="L32" i="2"/>
  <c r="E32" i="2"/>
  <c r="B32" i="2"/>
  <c r="U32" i="2" s="1"/>
  <c r="V32" i="2" s="1"/>
  <c r="U31" i="2"/>
  <c r="V31" i="2" s="1"/>
  <c r="L31" i="2"/>
  <c r="E31" i="2"/>
  <c r="B31" i="2"/>
  <c r="L30" i="2"/>
  <c r="E30" i="2"/>
  <c r="B30" i="2"/>
  <c r="U30" i="2" s="1"/>
  <c r="V30" i="2" s="1"/>
  <c r="L29" i="2"/>
  <c r="E29" i="2"/>
  <c r="U29" i="2" s="1"/>
  <c r="V29" i="2" s="1"/>
  <c r="B29" i="2"/>
  <c r="L28" i="2"/>
  <c r="E28" i="2"/>
  <c r="B28" i="2"/>
  <c r="U28" i="2" s="1"/>
  <c r="V28" i="2" s="1"/>
  <c r="U27" i="2"/>
  <c r="V27" i="2" s="1"/>
  <c r="L27" i="2"/>
  <c r="E27" i="2"/>
  <c r="B27" i="2"/>
  <c r="L26" i="2"/>
  <c r="E26" i="2"/>
  <c r="B26" i="2"/>
  <c r="U26" i="2" s="1"/>
  <c r="V26" i="2" s="1"/>
  <c r="L25" i="2"/>
  <c r="E25" i="2"/>
  <c r="U25" i="2" s="1"/>
  <c r="V25" i="2" s="1"/>
  <c r="B25" i="2"/>
  <c r="L24" i="2"/>
  <c r="E24" i="2"/>
  <c r="B24" i="2"/>
  <c r="U24" i="2" s="1"/>
  <c r="V24" i="2" s="1"/>
  <c r="U23" i="2"/>
  <c r="V23" i="2" s="1"/>
  <c r="L23" i="2"/>
  <c r="E23" i="2"/>
  <c r="B23" i="2"/>
  <c r="L22" i="2"/>
  <c r="E22" i="2"/>
  <c r="B22" i="2"/>
  <c r="U22" i="2" s="1"/>
  <c r="V22" i="2" s="1"/>
  <c r="L21" i="2"/>
  <c r="E21" i="2"/>
  <c r="U21" i="2" s="1"/>
  <c r="V21" i="2" s="1"/>
  <c r="B21" i="2"/>
  <c r="L20" i="2"/>
  <c r="E20" i="2"/>
  <c r="B20" i="2"/>
  <c r="U20" i="2" s="1"/>
  <c r="V20" i="2" s="1"/>
  <c r="U19" i="2"/>
  <c r="V19" i="2" s="1"/>
  <c r="L19" i="2"/>
  <c r="E19" i="2"/>
  <c r="B19" i="2"/>
  <c r="L18" i="2"/>
  <c r="E18" i="2"/>
  <c r="B18" i="2"/>
  <c r="U18" i="2" s="1"/>
  <c r="V18" i="2" s="1"/>
  <c r="L17" i="2"/>
  <c r="E17" i="2"/>
  <c r="U17" i="2" s="1"/>
  <c r="V17" i="2" s="1"/>
  <c r="B17" i="2"/>
  <c r="L16" i="2"/>
  <c r="E16" i="2"/>
  <c r="B16" i="2"/>
  <c r="U16" i="2" s="1"/>
  <c r="V16" i="2" s="1"/>
  <c r="U15" i="2"/>
  <c r="V15" i="2" s="1"/>
  <c r="L15" i="2"/>
  <c r="E15" i="2"/>
  <c r="B15" i="2"/>
  <c r="L14" i="2"/>
  <c r="E14" i="2"/>
  <c r="B14" i="2"/>
  <c r="U14" i="2" s="1"/>
  <c r="V14" i="2" s="1"/>
  <c r="L13" i="2"/>
  <c r="E13" i="2"/>
  <c r="U13" i="2" s="1"/>
  <c r="V13" i="2" s="1"/>
  <c r="B13" i="2"/>
  <c r="E12" i="2"/>
  <c r="B12" i="2"/>
  <c r="U12" i="2" s="1"/>
  <c r="V12" i="2" s="1"/>
  <c r="L11" i="2"/>
  <c r="E11" i="2"/>
  <c r="B11" i="2"/>
  <c r="U11" i="2" s="1"/>
  <c r="V11" i="2" s="1"/>
  <c r="U10" i="2"/>
  <c r="V10" i="2" s="1"/>
  <c r="L10" i="2"/>
  <c r="E10" i="2"/>
  <c r="B10" i="2"/>
  <c r="L9" i="2"/>
  <c r="E9" i="2"/>
  <c r="B9" i="2"/>
  <c r="U9" i="2" s="1"/>
  <c r="V9" i="2" s="1"/>
  <c r="L8" i="2"/>
  <c r="E8" i="2"/>
  <c r="U8" i="2" s="1"/>
  <c r="V8" i="2" s="1"/>
  <c r="B8" i="2"/>
  <c r="L7" i="2"/>
  <c r="E7" i="2"/>
  <c r="B7" i="2"/>
  <c r="U7" i="2" s="1"/>
  <c r="V7" i="2" s="1"/>
  <c r="U6" i="2"/>
  <c r="V6" i="2" s="1"/>
  <c r="L6" i="2"/>
  <c r="E6" i="2"/>
  <c r="B6" i="2"/>
  <c r="U5" i="2"/>
  <c r="D89" i="1"/>
  <c r="O81" i="1"/>
  <c r="N81" i="1"/>
  <c r="J81" i="1"/>
  <c r="I81" i="1"/>
  <c r="H81" i="1"/>
  <c r="G81" i="1"/>
  <c r="F81" i="1"/>
  <c r="D81" i="1"/>
  <c r="E81" i="1" s="1"/>
  <c r="C81" i="1"/>
  <c r="J76" i="1"/>
  <c r="D76" i="1"/>
  <c r="O75" i="1"/>
  <c r="N75" i="1"/>
  <c r="J75" i="1"/>
  <c r="K75" i="1" s="1"/>
  <c r="I75" i="1"/>
  <c r="G75" i="1"/>
  <c r="F75" i="1"/>
  <c r="H75" i="1" s="1"/>
  <c r="E75" i="1"/>
  <c r="L75" i="1" s="1"/>
  <c r="D75" i="1"/>
  <c r="C75" i="1"/>
  <c r="O74" i="1"/>
  <c r="N74" i="1"/>
  <c r="N76" i="1" s="1"/>
  <c r="J74" i="1"/>
  <c r="I74" i="1"/>
  <c r="G74" i="1"/>
  <c r="F74" i="1"/>
  <c r="D74" i="1"/>
  <c r="C74" i="1"/>
  <c r="O73" i="1"/>
  <c r="O76" i="1" s="1"/>
  <c r="N73" i="1"/>
  <c r="K73" i="1"/>
  <c r="J73" i="1"/>
  <c r="I73" i="1"/>
  <c r="I76" i="1" s="1"/>
  <c r="G73" i="1"/>
  <c r="F73" i="1"/>
  <c r="D73" i="1"/>
  <c r="C73" i="1"/>
  <c r="C76" i="1" s="1"/>
  <c r="I68" i="1"/>
  <c r="D68" i="1"/>
  <c r="C68" i="1"/>
  <c r="O67" i="1"/>
  <c r="N67" i="1"/>
  <c r="J67" i="1"/>
  <c r="I67" i="1"/>
  <c r="G67" i="1"/>
  <c r="F67" i="1"/>
  <c r="D67" i="1"/>
  <c r="C67" i="1"/>
  <c r="E67" i="1" s="1"/>
  <c r="O66" i="1"/>
  <c r="N66" i="1"/>
  <c r="J66" i="1"/>
  <c r="K66" i="1" s="1"/>
  <c r="I66" i="1"/>
  <c r="G66" i="1"/>
  <c r="F66" i="1"/>
  <c r="D66" i="1"/>
  <c r="C66" i="1"/>
  <c r="E66" i="1" s="1"/>
  <c r="O65" i="1"/>
  <c r="N65" i="1"/>
  <c r="J65" i="1"/>
  <c r="K65" i="1" s="1"/>
  <c r="I65" i="1"/>
  <c r="G65" i="1"/>
  <c r="F65" i="1"/>
  <c r="D65" i="1"/>
  <c r="C65" i="1"/>
  <c r="E65" i="1" s="1"/>
  <c r="O64" i="1"/>
  <c r="O68" i="1" s="1"/>
  <c r="N64" i="1"/>
  <c r="N68" i="1" s="1"/>
  <c r="J64" i="1"/>
  <c r="I64" i="1"/>
  <c r="G64" i="1"/>
  <c r="G68" i="1" s="1"/>
  <c r="F64" i="1"/>
  <c r="F68" i="1" s="1"/>
  <c r="D64" i="1"/>
  <c r="C64" i="1"/>
  <c r="N59" i="1"/>
  <c r="O58" i="1"/>
  <c r="N58" i="1"/>
  <c r="L58" i="1"/>
  <c r="G58" i="1"/>
  <c r="F58" i="1"/>
  <c r="D58" i="1"/>
  <c r="C58" i="1"/>
  <c r="O57" i="1"/>
  <c r="O59" i="1" s="1"/>
  <c r="N57" i="1"/>
  <c r="G57" i="1"/>
  <c r="F57" i="1"/>
  <c r="D57" i="1"/>
  <c r="C57" i="1"/>
  <c r="E57" i="1" s="1"/>
  <c r="L57" i="1" s="1"/>
  <c r="P56" i="1"/>
  <c r="O56" i="1"/>
  <c r="N56" i="1"/>
  <c r="G56" i="1"/>
  <c r="F56" i="1"/>
  <c r="D56" i="1"/>
  <c r="C56" i="1"/>
  <c r="C59" i="1" s="1"/>
  <c r="O50" i="1"/>
  <c r="P50" i="1" s="1"/>
  <c r="N50" i="1"/>
  <c r="L50" i="1"/>
  <c r="G50" i="1"/>
  <c r="F50" i="1"/>
  <c r="D50" i="1"/>
  <c r="C50" i="1"/>
  <c r="O49" i="1"/>
  <c r="P49" i="1" s="1"/>
  <c r="N49" i="1"/>
  <c r="G49" i="1"/>
  <c r="F49" i="1"/>
  <c r="D49" i="1"/>
  <c r="C49" i="1"/>
  <c r="E49" i="1" s="1"/>
  <c r="L49" i="1" s="1"/>
  <c r="O48" i="1"/>
  <c r="N48" i="1"/>
  <c r="H48" i="1"/>
  <c r="L48" i="1" s="1"/>
  <c r="G48" i="1"/>
  <c r="F48" i="1"/>
  <c r="D48" i="1"/>
  <c r="C48" i="1"/>
  <c r="P47" i="1"/>
  <c r="O47" i="1"/>
  <c r="N47" i="1"/>
  <c r="H47" i="1"/>
  <c r="G47" i="1"/>
  <c r="F47" i="1"/>
  <c r="E47" i="1"/>
  <c r="L47" i="1" s="1"/>
  <c r="D47" i="1"/>
  <c r="C47" i="1"/>
  <c r="O46" i="1"/>
  <c r="N46" i="1"/>
  <c r="N51" i="1" s="1"/>
  <c r="G46" i="1"/>
  <c r="F46" i="1"/>
  <c r="F51" i="1" s="1"/>
  <c r="D46" i="1"/>
  <c r="D51" i="1" s="1"/>
  <c r="C46" i="1"/>
  <c r="S40" i="1"/>
  <c r="R40" i="1"/>
  <c r="K40" i="1"/>
  <c r="J40" i="1"/>
  <c r="G40" i="1"/>
  <c r="F40" i="1"/>
  <c r="D40" i="1"/>
  <c r="C40" i="1"/>
  <c r="E40" i="1" s="1"/>
  <c r="C34" i="1"/>
  <c r="T33" i="1"/>
  <c r="S33" i="1"/>
  <c r="R33" i="1"/>
  <c r="N33" i="1"/>
  <c r="M33" i="1"/>
  <c r="K33" i="1"/>
  <c r="J33" i="1"/>
  <c r="G33" i="1"/>
  <c r="F33" i="1"/>
  <c r="D33" i="1"/>
  <c r="C33" i="1"/>
  <c r="S32" i="1"/>
  <c r="T32" i="1" s="1"/>
  <c r="R32" i="1"/>
  <c r="N32" i="1"/>
  <c r="M32" i="1"/>
  <c r="K32" i="1"/>
  <c r="J32" i="1"/>
  <c r="H32" i="1"/>
  <c r="G32" i="1"/>
  <c r="F32" i="1"/>
  <c r="E32" i="1"/>
  <c r="I32" i="1" s="1"/>
  <c r="P32" i="1" s="1"/>
  <c r="D32" i="1"/>
  <c r="C32" i="1"/>
  <c r="S31" i="1"/>
  <c r="R31" i="1"/>
  <c r="N31" i="1"/>
  <c r="M31" i="1"/>
  <c r="K31" i="1"/>
  <c r="J31" i="1"/>
  <c r="G31" i="1"/>
  <c r="H31" i="1" s="1"/>
  <c r="F31" i="1"/>
  <c r="D31" i="1"/>
  <c r="E31" i="1" s="1"/>
  <c r="C31" i="1"/>
  <c r="S30" i="1"/>
  <c r="R30" i="1"/>
  <c r="O30" i="1"/>
  <c r="N30" i="1"/>
  <c r="M30" i="1"/>
  <c r="K30" i="1"/>
  <c r="J30" i="1"/>
  <c r="G30" i="1"/>
  <c r="F30" i="1"/>
  <c r="D30" i="1"/>
  <c r="E30" i="1" s="1"/>
  <c r="C30" i="1"/>
  <c r="T29" i="1"/>
  <c r="S29" i="1"/>
  <c r="R29" i="1"/>
  <c r="N29" i="1"/>
  <c r="M29" i="1"/>
  <c r="K29" i="1"/>
  <c r="L29" i="1" s="1"/>
  <c r="J29" i="1"/>
  <c r="G29" i="1"/>
  <c r="F29" i="1"/>
  <c r="D29" i="1"/>
  <c r="E29" i="1" s="1"/>
  <c r="C29" i="1"/>
  <c r="T28" i="1"/>
  <c r="S28" i="1"/>
  <c r="R28" i="1"/>
  <c r="N28" i="1"/>
  <c r="M28" i="1"/>
  <c r="K28" i="1"/>
  <c r="L28" i="1" s="1"/>
  <c r="J28" i="1"/>
  <c r="G28" i="1"/>
  <c r="F28" i="1"/>
  <c r="D28" i="1"/>
  <c r="E28" i="1" s="1"/>
  <c r="C28" i="1"/>
  <c r="T27" i="1"/>
  <c r="S27" i="1"/>
  <c r="R27" i="1"/>
  <c r="N27" i="1"/>
  <c r="M27" i="1"/>
  <c r="K27" i="1"/>
  <c r="L27" i="1" s="1"/>
  <c r="J27" i="1"/>
  <c r="G27" i="1"/>
  <c r="F27" i="1"/>
  <c r="D27" i="1"/>
  <c r="E27" i="1" s="1"/>
  <c r="C27" i="1"/>
  <c r="T26" i="1"/>
  <c r="S26" i="1"/>
  <c r="R26" i="1"/>
  <c r="N26" i="1"/>
  <c r="M26" i="1"/>
  <c r="K26" i="1"/>
  <c r="L26" i="1" s="1"/>
  <c r="J26" i="1"/>
  <c r="G26" i="1"/>
  <c r="F26" i="1"/>
  <c r="D26" i="1"/>
  <c r="E26" i="1" s="1"/>
  <c r="C26" i="1"/>
  <c r="T25" i="1"/>
  <c r="S25" i="1"/>
  <c r="R25" i="1"/>
  <c r="N25" i="1"/>
  <c r="M25" i="1"/>
  <c r="K25" i="1"/>
  <c r="L25" i="1" s="1"/>
  <c r="J25" i="1"/>
  <c r="G25" i="1"/>
  <c r="F25" i="1"/>
  <c r="D25" i="1"/>
  <c r="E25" i="1" s="1"/>
  <c r="C25" i="1"/>
  <c r="T24" i="1"/>
  <c r="S24" i="1"/>
  <c r="R24" i="1"/>
  <c r="N24" i="1"/>
  <c r="M24" i="1"/>
  <c r="K24" i="1"/>
  <c r="L24" i="1" s="1"/>
  <c r="J24" i="1"/>
  <c r="G24" i="1"/>
  <c r="F24" i="1"/>
  <c r="D24" i="1"/>
  <c r="E24" i="1" s="1"/>
  <c r="C24" i="1"/>
  <c r="T23" i="1"/>
  <c r="S23" i="1"/>
  <c r="R23" i="1"/>
  <c r="R34" i="1" s="1"/>
  <c r="N23" i="1"/>
  <c r="M23" i="1"/>
  <c r="K23" i="1"/>
  <c r="J23" i="1"/>
  <c r="J34" i="1" s="1"/>
  <c r="G23" i="1"/>
  <c r="F23" i="1"/>
  <c r="D23" i="1"/>
  <c r="D34" i="1" s="1"/>
  <c r="C23" i="1"/>
  <c r="S18" i="1"/>
  <c r="G18" i="1"/>
  <c r="F18" i="1"/>
  <c r="S17" i="1"/>
  <c r="R17" i="1"/>
  <c r="N17" i="1"/>
  <c r="M17" i="1"/>
  <c r="K17" i="1"/>
  <c r="L17" i="1" s="1"/>
  <c r="J17" i="1"/>
  <c r="G17" i="1"/>
  <c r="H17" i="1" s="1"/>
  <c r="F17" i="1"/>
  <c r="D17" i="1"/>
  <c r="C17" i="1"/>
  <c r="S16" i="1"/>
  <c r="R16" i="1"/>
  <c r="N16" i="1"/>
  <c r="M16" i="1"/>
  <c r="L16" i="1"/>
  <c r="K16" i="1"/>
  <c r="J16" i="1"/>
  <c r="G16" i="1"/>
  <c r="H16" i="1" s="1"/>
  <c r="F16" i="1"/>
  <c r="D16" i="1"/>
  <c r="C16" i="1"/>
  <c r="S15" i="1"/>
  <c r="T15" i="1" s="1"/>
  <c r="R15" i="1"/>
  <c r="N15" i="1"/>
  <c r="M15" i="1"/>
  <c r="K15" i="1"/>
  <c r="L15" i="1" s="1"/>
  <c r="J15" i="1"/>
  <c r="H15" i="1"/>
  <c r="G15" i="1"/>
  <c r="F15" i="1"/>
  <c r="D15" i="1"/>
  <c r="C15" i="1"/>
  <c r="S14" i="1"/>
  <c r="R14" i="1"/>
  <c r="N14" i="1"/>
  <c r="M14" i="1"/>
  <c r="K14" i="1"/>
  <c r="J14" i="1"/>
  <c r="G14" i="1"/>
  <c r="H14" i="1" s="1"/>
  <c r="F14" i="1"/>
  <c r="D14" i="1"/>
  <c r="C14" i="1"/>
  <c r="T13" i="1"/>
  <c r="S13" i="1"/>
  <c r="R13" i="1"/>
  <c r="O13" i="1"/>
  <c r="N13" i="1"/>
  <c r="M13" i="1"/>
  <c r="K13" i="1"/>
  <c r="L13" i="1" s="1"/>
  <c r="J13" i="1"/>
  <c r="G13" i="1"/>
  <c r="F13" i="1"/>
  <c r="D13" i="1"/>
  <c r="E13" i="1" s="1"/>
  <c r="I13" i="1" s="1"/>
  <c r="P13" i="1" s="1"/>
  <c r="C13" i="1"/>
  <c r="T12" i="1"/>
  <c r="S12" i="1"/>
  <c r="R12" i="1"/>
  <c r="N12" i="1"/>
  <c r="M12" i="1"/>
  <c r="K12" i="1"/>
  <c r="L12" i="1" s="1"/>
  <c r="J12" i="1"/>
  <c r="J18" i="1" s="1"/>
  <c r="G12" i="1"/>
  <c r="F12" i="1"/>
  <c r="D12" i="1"/>
  <c r="E12" i="1" s="1"/>
  <c r="C12" i="1"/>
  <c r="T11" i="1"/>
  <c r="S11" i="1"/>
  <c r="R11" i="1"/>
  <c r="O11" i="1"/>
  <c r="N11" i="1"/>
  <c r="M11" i="1"/>
  <c r="K11" i="1"/>
  <c r="L11" i="1" s="1"/>
  <c r="J11" i="1"/>
  <c r="H11" i="1"/>
  <c r="G11" i="1"/>
  <c r="F11" i="1"/>
  <c r="D11" i="1"/>
  <c r="C11" i="1"/>
  <c r="S10" i="1"/>
  <c r="R10" i="1"/>
  <c r="N10" i="1"/>
  <c r="M10" i="1"/>
  <c r="K10" i="1"/>
  <c r="L10" i="1" s="1"/>
  <c r="J10" i="1"/>
  <c r="G10" i="1"/>
  <c r="H10" i="1" s="1"/>
  <c r="F10" i="1"/>
  <c r="D10" i="1"/>
  <c r="E10" i="1" s="1"/>
  <c r="C10" i="1"/>
  <c r="S9" i="1"/>
  <c r="R9" i="1"/>
  <c r="N9" i="1"/>
  <c r="M9" i="1"/>
  <c r="K9" i="1"/>
  <c r="L9" i="1" s="1"/>
  <c r="J9" i="1"/>
  <c r="G9" i="1"/>
  <c r="H9" i="1" s="1"/>
  <c r="F9" i="1"/>
  <c r="D9" i="1"/>
  <c r="C9" i="1"/>
  <c r="S8" i="1"/>
  <c r="R8" i="1"/>
  <c r="O8" i="1"/>
  <c r="N8" i="1"/>
  <c r="M8" i="1"/>
  <c r="K8" i="1"/>
  <c r="L8" i="1" s="1"/>
  <c r="J8" i="1"/>
  <c r="H8" i="1"/>
  <c r="G8" i="1"/>
  <c r="F8" i="1"/>
  <c r="D8" i="1"/>
  <c r="C8" i="1"/>
  <c r="S7" i="1"/>
  <c r="R7" i="1"/>
  <c r="N7" i="1"/>
  <c r="M7" i="1"/>
  <c r="K7" i="1"/>
  <c r="L7" i="1" s="1"/>
  <c r="J7" i="1"/>
  <c r="G7" i="1"/>
  <c r="H7" i="1" s="1"/>
  <c r="F7" i="1"/>
  <c r="D7" i="1"/>
  <c r="E7" i="1" s="1"/>
  <c r="C7" i="1"/>
  <c r="S6" i="1"/>
  <c r="R6" i="1"/>
  <c r="R18" i="1" s="1"/>
  <c r="N6" i="1"/>
  <c r="M6" i="1"/>
  <c r="M18" i="1" s="1"/>
  <c r="K6" i="1"/>
  <c r="K18" i="1" s="1"/>
  <c r="J6" i="1"/>
  <c r="G6" i="1"/>
  <c r="H6" i="1" s="1"/>
  <c r="F6" i="1"/>
  <c r="D6" i="1"/>
  <c r="C6" i="1"/>
  <c r="C18" i="1" s="1"/>
  <c r="L6" i="1" l="1"/>
  <c r="E8" i="1"/>
  <c r="I8" i="1" s="1"/>
  <c r="P8" i="1" s="1"/>
  <c r="E11" i="1"/>
  <c r="I11" i="1" s="1"/>
  <c r="P11" i="1" s="1"/>
  <c r="E15" i="1"/>
  <c r="I15" i="1" s="1"/>
  <c r="P15" i="1" s="1"/>
  <c r="T16" i="1"/>
  <c r="T31" i="1"/>
  <c r="L33" i="1"/>
  <c r="O51" i="1"/>
  <c r="P46" i="1"/>
  <c r="E56" i="1"/>
  <c r="L56" i="1" s="1"/>
  <c r="D59" i="1"/>
  <c r="H65" i="1"/>
  <c r="L65" i="1" s="1"/>
  <c r="H66" i="1"/>
  <c r="H67" i="1"/>
  <c r="I7" i="1"/>
  <c r="P7" i="1" s="1"/>
  <c r="F34" i="1"/>
  <c r="K34" i="1"/>
  <c r="L23" i="1"/>
  <c r="G34" i="1" s="1"/>
  <c r="T6" i="1"/>
  <c r="T9" i="1"/>
  <c r="H12" i="1"/>
  <c r="E14" i="1"/>
  <c r="I14" i="1" s="1"/>
  <c r="P14" i="1" s="1"/>
  <c r="E16" i="1"/>
  <c r="I16" i="1" s="1"/>
  <c r="P16" i="1" s="1"/>
  <c r="T17" i="1"/>
  <c r="H23" i="1"/>
  <c r="I23" i="1" s="1"/>
  <c r="H24" i="1"/>
  <c r="H25" i="1"/>
  <c r="H26" i="1"/>
  <c r="H27" i="1"/>
  <c r="H28" i="1"/>
  <c r="H29" i="1"/>
  <c r="H30" i="1"/>
  <c r="F59" i="1"/>
  <c r="L66" i="1"/>
  <c r="L67" i="1"/>
  <c r="E73" i="1"/>
  <c r="P75" i="1"/>
  <c r="I10" i="1"/>
  <c r="P10" i="1" s="1"/>
  <c r="I12" i="1"/>
  <c r="P12" i="1" s="1"/>
  <c r="D18" i="1"/>
  <c r="I24" i="1"/>
  <c r="P24" i="1" s="1"/>
  <c r="I25" i="1"/>
  <c r="P25" i="1" s="1"/>
  <c r="I26" i="1"/>
  <c r="P26" i="1" s="1"/>
  <c r="I27" i="1"/>
  <c r="P27" i="1" s="1"/>
  <c r="I28" i="1"/>
  <c r="P28" i="1" s="1"/>
  <c r="I29" i="1"/>
  <c r="P29" i="1" s="1"/>
  <c r="I30" i="1"/>
  <c r="P30" i="1" s="1"/>
  <c r="I31" i="1"/>
  <c r="P31" i="1" s="1"/>
  <c r="E46" i="1"/>
  <c r="L46" i="1" s="1"/>
  <c r="C51" i="1"/>
  <c r="G76" i="1"/>
  <c r="H73" i="1"/>
  <c r="E6" i="1"/>
  <c r="I6" i="1" s="1"/>
  <c r="P6" i="1" s="1"/>
  <c r="N18" i="1"/>
  <c r="T7" i="1"/>
  <c r="E9" i="1"/>
  <c r="I9" i="1" s="1"/>
  <c r="P9" i="1" s="1"/>
  <c r="T10" i="1"/>
  <c r="T14" i="1"/>
  <c r="E17" i="1"/>
  <c r="I17" i="1" s="1"/>
  <c r="P17" i="1" s="1"/>
  <c r="H33" i="1"/>
  <c r="I33" i="1" s="1"/>
  <c r="P33" i="1" s="1"/>
  <c r="S34" i="1"/>
  <c r="H40" i="1"/>
  <c r="I40" i="1" s="1"/>
  <c r="P40" i="1" s="1"/>
  <c r="H46" i="1"/>
  <c r="G51" i="1"/>
  <c r="G59" i="1"/>
  <c r="J68" i="1"/>
  <c r="K64" i="1"/>
  <c r="K74" i="1"/>
  <c r="L74" i="1" s="1"/>
  <c r="K81" i="1"/>
  <c r="L81" i="1" s="1"/>
  <c r="F76" i="1"/>
  <c r="H64" i="1"/>
  <c r="L64" i="1" s="1"/>
  <c r="L73" i="1" l="1"/>
  <c r="P23" i="1"/>
</calcChain>
</file>

<file path=xl/comments1.xml><?xml version="1.0" encoding="utf-8"?>
<comments xmlns="http://schemas.openxmlformats.org/spreadsheetml/2006/main">
  <authors>
    <author>Автор</author>
  </authors>
  <commentList>
    <comment ref="A1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наличие дисциплинарного взыскания (ноябрь 2019)</t>
        </r>
      </text>
    </comment>
    <comment ref="A2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наличие дисциплинарного взыскания (май 2019)</t>
        </r>
      </text>
    </comment>
    <comment ref="A3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наличие дисциплинарного взыскания (август 2019)
</t>
        </r>
      </text>
    </comment>
    <comment ref="N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Низкий рейтинг по итогам отчетного периода</t>
        </r>
      </text>
    </comment>
    <comment ref="A45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письмо об отказе от премии</t>
        </r>
      </text>
    </comment>
  </commentList>
</comments>
</file>

<file path=xl/sharedStrings.xml><?xml version="1.0" encoding="utf-8"?>
<sst xmlns="http://schemas.openxmlformats.org/spreadsheetml/2006/main" count="343" uniqueCount="157">
  <si>
    <t>Уровень исполнения Государственного задания за 1-е полугодие 2020 года</t>
  </si>
  <si>
    <t>№</t>
  </si>
  <si>
    <t>Наименование учреждения</t>
  </si>
  <si>
    <t>Показатели объема услуги</t>
  </si>
  <si>
    <t>N усл</t>
  </si>
  <si>
    <t>Показатели качества услуги</t>
  </si>
  <si>
    <t>Показатели объема выполняемых работ</t>
  </si>
  <si>
    <t xml:space="preserve">N задание
Уровень исполнения ГЗ (%) </t>
  </si>
  <si>
    <t>Число баллов</t>
  </si>
  <si>
    <t>Доходы (тыс.руб.)</t>
  </si>
  <si>
    <t>N доход</t>
  </si>
  <si>
    <t>Число зрителей (человек)</t>
  </si>
  <si>
    <t>Количество публичных выступлений (единиц)</t>
  </si>
  <si>
    <t>Интенсивность обновления текущего репертуара (количество новых  постановок) (единиц)</t>
  </si>
  <si>
    <t>N кач</t>
  </si>
  <si>
    <t xml:space="preserve">Количество проведенных мероприятий </t>
  </si>
  <si>
    <t>N раб</t>
  </si>
  <si>
    <t>план</t>
  </si>
  <si>
    <t>факт</t>
  </si>
  <si>
    <t>Русский театр</t>
  </si>
  <si>
    <t>Аварский театр</t>
  </si>
  <si>
    <t>Кумыкский театр</t>
  </si>
  <si>
    <t>Даргинский театр</t>
  </si>
  <si>
    <t>Лезгинский театр</t>
  </si>
  <si>
    <t>Лакский театр</t>
  </si>
  <si>
    <t>Театр кукол</t>
  </si>
  <si>
    <t>Театр оперы и бал.</t>
  </si>
  <si>
    <t>Азербайджанский т.</t>
  </si>
  <si>
    <t>Ногайский театр</t>
  </si>
  <si>
    <t>Табасаранский театр</t>
  </si>
  <si>
    <t>Театр поэзии</t>
  </si>
  <si>
    <t>Итого</t>
  </si>
  <si>
    <t>Количество концертов с участием штатных коллективов (единиц)</t>
  </si>
  <si>
    <t>Даггосфилармония</t>
  </si>
  <si>
    <t>Анс. Дагестан</t>
  </si>
  <si>
    <t>Молодость Дагест.</t>
  </si>
  <si>
    <t>Ногайский оркестр</t>
  </si>
  <si>
    <t>Терский каз. ансамб.</t>
  </si>
  <si>
    <t>Оркестр нар. инстр</t>
  </si>
  <si>
    <t>Анс. Айланай</t>
  </si>
  <si>
    <t>Дагестан концерт</t>
  </si>
  <si>
    <t>Анс. Лезгинка</t>
  </si>
  <si>
    <t>Анс. Каспий</t>
  </si>
  <si>
    <t>Чародинский хор</t>
  </si>
  <si>
    <t>Показатели объема работы</t>
  </si>
  <si>
    <t>Показатели качества работы</t>
  </si>
  <si>
    <t>N задание</t>
  </si>
  <si>
    <t>Количество проведенных мероприятий (единиц)</t>
  </si>
  <si>
    <t>Количество участников мероприятий (человек)</t>
  </si>
  <si>
    <t>Количество объектов
(единиц)</t>
  </si>
  <si>
    <t>ГБУК РД «Республиканский дом народного творчества»</t>
  </si>
  <si>
    <t>Число посещений 
(чел.)</t>
  </si>
  <si>
    <t>Количество музейных предметов Муз.фонда учреждения, опубликованных на экспозициях и выставках за отчетный период</t>
  </si>
  <si>
    <t>ГБУ РД «Национальный музей РД им. А. Тахо-Годи»</t>
  </si>
  <si>
    <t>ГБУ РД «Дагестанский музей изобразительных искусств им. П.С. Гамзатовой»</t>
  </si>
  <si>
    <t>ГБУ РД «Дербентский государственный историко-архитектурный и художественный музей-заповедник»</t>
  </si>
  <si>
    <t>ГБУ РД «Музей-заповедник – этнографический комплекс «Дагестанский аул»</t>
  </si>
  <si>
    <t>ГБУ РД «Музей истории мировых культур и религий»</t>
  </si>
  <si>
    <t>Количество посещений
 (чел.)</t>
  </si>
  <si>
    <t>Доля получателей, удовлетворенных качеством предоставления услуги (процент)</t>
  </si>
  <si>
    <t>ГБУ РД «Национальная библиотека Республики Дагестан им. Р. Гамзатова»</t>
  </si>
  <si>
    <t>ГБУ РД «Республиканская детская библиотека им. Н. Юсупова»</t>
  </si>
  <si>
    <t>ГБУ РД «Республиканская специальная библиотека для слепых»</t>
  </si>
  <si>
    <t xml:space="preserve">Численность обучающихся </t>
  </si>
  <si>
    <t>Процент сохранение/увеличение контингета обучающихся</t>
  </si>
  <si>
    <t>Количество проведенных  мероприятий (штука)</t>
  </si>
  <si>
    <t>ГБПОУ РД «Дагестанский  колледж культуры и искусств им. Б. Мурадовой»</t>
  </si>
  <si>
    <t>ГБПОУ РД «Дагестанское художественное училище им. М.А. Джемала»</t>
  </si>
  <si>
    <t>ГБПОУ РД «Махачкалинское музыкальное училище им Г.Гасанова"</t>
  </si>
  <si>
    <t>ГБПОУ РД «Дербентское музыкальное училище»</t>
  </si>
  <si>
    <t>Количество человеко-часов (чел-час)</t>
  </si>
  <si>
    <t>Выполнения плана по количеству человеко-часов (процент)</t>
  </si>
  <si>
    <t>Количество проведенных мероприятий (един.)</t>
  </si>
  <si>
    <t>ГБУДО РД «Республиканская школа циркового искусства»</t>
  </si>
  <si>
    <t>ГБУДО РД  «Республиканская школа искусств им. Барият Мурадовой»</t>
  </si>
  <si>
    <t>ГБУДО РД «Республиканская школа искусств М. Кажлаева для особо одаренных детей»</t>
  </si>
  <si>
    <t>Количество человеко-часов</t>
  </si>
  <si>
    <t xml:space="preserve">Процент выполнения плана по количеству человеко-часов </t>
  </si>
  <si>
    <t>Количество проведенных мероприятий (штук)</t>
  </si>
  <si>
    <t>РУМЦ</t>
  </si>
  <si>
    <t>Оценка эффективности работы руководителей подведомственных организаций за 1-е полугодие 2020 г. в соответствии приказами Министерства культуры РД Приказ № 128-ОД от 29 марта 2019 года  "Об утверждении показателей эффективности работы руководителей и учреждений" и Приказ № 1149 29 декабря 2014 года  "О премировании руководителей государственных учреждений, подведомственных Министерству культуры Республики Дагестан"</t>
  </si>
  <si>
    <t>Наименование показателя</t>
  </si>
  <si>
    <t>1.1 Достижение контрольного показателя выполнения ГЗ</t>
  </si>
  <si>
    <t>2.1 Соблюдение сроков выплаты заработной платы работникам учреждения, стипендии, пособия</t>
  </si>
  <si>
    <t>2.2 Выполнение плана по доходам учреждения за отчетный период</t>
  </si>
  <si>
    <t>2.3 Отсутствие в учреждении просроченной задолженности по уплате налогов и иных платежей в бюджет и государственные внебюджетные фонды на 1 число квартала, следующего за отчетным</t>
  </si>
  <si>
    <t>2.4 Отсутствие финансовых и налоговых нарушений, выявленных в ходе проведения проверок уполномоченными органами (за исключением указанных в п.2.3)</t>
  </si>
  <si>
    <t>2.5 Своевременное размещение информации о государственных учреждениях на официальном сайте в сети Интернет и ведение указанного сайта</t>
  </si>
  <si>
    <t xml:space="preserve">3.1 Обеспечение установленного роста средней заработной платы работников учреждения, повышение заработной платы которым предусмотрено Указом Президента РФ от 07.05.2012 № 597 </t>
  </si>
  <si>
    <t>4.1 Своевременное и качественное исполнение поручений Министерства культуры РД (приказов распоряжений указаний протоколов совещаний)</t>
  </si>
  <si>
    <t>4.2 Своевременное предоставление установленной счатистической и бухгалтерской (финансовой) отчетности, информации по запросам Министерства</t>
  </si>
  <si>
    <t>4.3 Качество подготовки установленной отчетности и информации по запросам Министерства</t>
  </si>
  <si>
    <t>4.4 Отсутствие предписаний, представлений контрольно надзорных органов</t>
  </si>
  <si>
    <t>Итого баллов</t>
  </si>
  <si>
    <t>Оценка эффективности деятельности руководителя (%)</t>
  </si>
  <si>
    <t>Форма отчетности</t>
  </si>
  <si>
    <t>Отчет учреждения о выполнении госзадания</t>
  </si>
  <si>
    <t>информационная справка учреждения о сроках выплаты работникам учреждения зарплаты</t>
  </si>
  <si>
    <t>Отчет учреждения</t>
  </si>
  <si>
    <t xml:space="preserve">справки терр. Налогового органа  и гос-х внебюджетных фондов о состоянии расчетов по налогам, сборам, пеням и штрафам на 1 число квартала, следующего за отчетным </t>
  </si>
  <si>
    <t>акт о результатах проведения проверок уполномоченными органами</t>
  </si>
  <si>
    <t>служебная записка ПЭО</t>
  </si>
  <si>
    <t>Отчет ЗП (обеспечение роста з/пл)</t>
  </si>
  <si>
    <t>служебная записка отделов министерства культуры РД</t>
  </si>
  <si>
    <t>акт проверки, предписания контрольно надзорных органов</t>
  </si>
  <si>
    <t>Формула расчета уровня достижения планового показателя</t>
  </si>
  <si>
    <t xml:space="preserve">100%&lt;P* 
100%&gt;P*&gt;85%
P*&lt;85% </t>
  </si>
  <si>
    <t>соблюдение сроков</t>
  </si>
  <si>
    <t>нарушение сроков</t>
  </si>
  <si>
    <t>отсуствие задолженности</t>
  </si>
  <si>
    <t>наличие задолженности</t>
  </si>
  <si>
    <t>отстуствие нарушений</t>
  </si>
  <si>
    <t>наличие нарушений</t>
  </si>
  <si>
    <t>отсутствие замечаний</t>
  </si>
  <si>
    <t>наличие замечаний</t>
  </si>
  <si>
    <t xml:space="preserve">своевременное </t>
  </si>
  <si>
    <t>несвоевременное</t>
  </si>
  <si>
    <t>отсутствие возвратов отчетности</t>
  </si>
  <si>
    <t>наличие вовзратов отчетности</t>
  </si>
  <si>
    <t xml:space="preserve">наличие </t>
  </si>
  <si>
    <t>отсутствие</t>
  </si>
  <si>
    <t>Количество баллов</t>
  </si>
  <si>
    <t>100
85
0</t>
  </si>
  <si>
    <t>50
30
0</t>
  </si>
  <si>
    <t>100
85
-50</t>
  </si>
  <si>
    <t>РДНТ</t>
  </si>
  <si>
    <t>ДГОМ</t>
  </si>
  <si>
    <t>ИЗО</t>
  </si>
  <si>
    <t>Заповедник</t>
  </si>
  <si>
    <t>АУЛ</t>
  </si>
  <si>
    <t>Музей мир.религий</t>
  </si>
  <si>
    <t>РБ</t>
  </si>
  <si>
    <t>Детская</t>
  </si>
  <si>
    <t>Слепых</t>
  </si>
  <si>
    <t>Русский драмтеатр</t>
  </si>
  <si>
    <t xml:space="preserve">Аварский муз драм. </t>
  </si>
  <si>
    <t xml:space="preserve">Кумыкский муз драм.  </t>
  </si>
  <si>
    <t xml:space="preserve">Даргинский муз драм. </t>
  </si>
  <si>
    <t xml:space="preserve">Лезгинский муз драм. </t>
  </si>
  <si>
    <t>Театр оперы и балета</t>
  </si>
  <si>
    <t>Ансамбль «Дагестан»</t>
  </si>
  <si>
    <t>Ансамбль "Мол.Даг"</t>
  </si>
  <si>
    <t>Терский казачий анс.</t>
  </si>
  <si>
    <t>ГОНИ</t>
  </si>
  <si>
    <t>Айланай</t>
  </si>
  <si>
    <t>Дагконцерт</t>
  </si>
  <si>
    <t>«Лезгинка»</t>
  </si>
  <si>
    <t>Каспий</t>
  </si>
  <si>
    <t>ДККИ</t>
  </si>
  <si>
    <t>ДХУ</t>
  </si>
  <si>
    <t>ММУ</t>
  </si>
  <si>
    <t>ДМУ</t>
  </si>
  <si>
    <t>Цирковая</t>
  </si>
  <si>
    <t>Школа искусств</t>
  </si>
  <si>
    <t>Кажлаев</t>
  </si>
  <si>
    <t>Министр                                                                                                                                                                                                                                             З.Бутаева</t>
  </si>
  <si>
    <t>Начальник планово-экономического отдела                                                                                                                                                                                       Д.Нурахмедова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</si>
</sst>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4" fontId="4" fillId="0" borderId="5" xfId="0" applyNumberFormat="1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44" fontId="4" fillId="0" borderId="6" xfId="0" applyNumberFormat="1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44" fontId="4" fillId="0" borderId="7" xfId="0" applyNumberFormat="1" applyFont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4" xfId="0" applyNumberFormat="1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vertical="top"/>
    </xf>
    <xf numFmtId="3" fontId="2" fillId="2" borderId="4" xfId="0" applyNumberFormat="1" applyFont="1" applyFill="1" applyBorder="1" applyAlignment="1">
      <alignment vertical="top"/>
    </xf>
    <xf numFmtId="4" fontId="4" fillId="2" borderId="4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" fontId="4" fillId="3" borderId="1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4" fillId="2" borderId="4" xfId="0" applyNumberFormat="1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4" fontId="4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4" fontId="4" fillId="2" borderId="4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0" fillId="2" borderId="3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vertical="top"/>
    </xf>
    <xf numFmtId="0" fontId="4" fillId="4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0" fillId="2" borderId="7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4" fontId="4" fillId="0" borderId="2" xfId="0" applyNumberFormat="1" applyFont="1" applyBorder="1" applyAlignment="1">
      <alignment horizontal="right" vertical="top" wrapText="1"/>
    </xf>
    <xf numFmtId="3" fontId="2" fillId="4" borderId="1" xfId="0" applyNumberFormat="1" applyFont="1" applyFill="1" applyBorder="1" applyAlignment="1">
      <alignment vertical="top" wrapText="1"/>
    </xf>
    <xf numFmtId="4" fontId="4" fillId="4" borderId="2" xfId="0" applyNumberFormat="1" applyFont="1" applyFill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/>
    </xf>
    <xf numFmtId="3" fontId="2" fillId="4" borderId="1" xfId="0" applyNumberFormat="1" applyFont="1" applyFill="1" applyBorder="1" applyAlignment="1">
      <alignment horizontal="right" vertical="top" wrapText="1"/>
    </xf>
    <xf numFmtId="4" fontId="4" fillId="4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165" fontId="2" fillId="2" borderId="1" xfId="0" applyNumberFormat="1" applyFont="1" applyFill="1" applyBorder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16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vertical="top" wrapText="1" shrinkToFit="1"/>
    </xf>
    <xf numFmtId="0" fontId="11" fillId="2" borderId="10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4" fillId="0" borderId="7" xfId="0" applyFont="1" applyFill="1" applyBorder="1" applyAlignment="1">
      <alignment vertical="top" wrapText="1"/>
    </xf>
    <xf numFmtId="3" fontId="15" fillId="0" borderId="7" xfId="0" applyNumberFormat="1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0" fontId="15" fillId="2" borderId="7" xfId="0" applyFont="1" applyFill="1" applyBorder="1" applyAlignment="1">
      <alignment vertical="top" wrapText="1"/>
    </xf>
    <xf numFmtId="3" fontId="13" fillId="0" borderId="7" xfId="0" applyNumberFormat="1" applyFont="1" applyFill="1" applyBorder="1" applyAlignment="1">
      <alignment vertical="top" wrapText="1"/>
    </xf>
    <xf numFmtId="0" fontId="16" fillId="0" borderId="0" xfId="0" applyFont="1" applyFill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justify" vertical="top" wrapText="1"/>
    </xf>
    <xf numFmtId="1" fontId="15" fillId="2" borderId="1" xfId="0" applyNumberFormat="1" applyFont="1" applyFill="1" applyBorder="1" applyAlignment="1">
      <alignment vertical="top" wrapText="1"/>
    </xf>
    <xf numFmtId="0" fontId="18" fillId="5" borderId="1" xfId="0" applyFont="1" applyFill="1" applyBorder="1" applyAlignment="1">
      <alignment horizontal="justify" vertical="top" wrapText="1"/>
    </xf>
    <xf numFmtId="0" fontId="15" fillId="5" borderId="1" xfId="0" applyFont="1" applyFill="1" applyBorder="1" applyAlignment="1">
      <alignment vertical="top" wrapText="1"/>
    </xf>
    <xf numFmtId="1" fontId="15" fillId="5" borderId="1" xfId="0" applyNumberFormat="1" applyFont="1" applyFill="1" applyBorder="1" applyAlignment="1">
      <alignment vertical="top" wrapText="1"/>
    </xf>
    <xf numFmtId="0" fontId="15" fillId="5" borderId="7" xfId="0" applyFont="1" applyFill="1" applyBorder="1" applyAlignment="1">
      <alignment vertical="top" wrapText="1"/>
    </xf>
    <xf numFmtId="3" fontId="13" fillId="5" borderId="7" xfId="0" applyNumberFormat="1" applyFont="1" applyFill="1" applyBorder="1" applyAlignment="1">
      <alignment vertical="top" wrapText="1"/>
    </xf>
    <xf numFmtId="0" fontId="16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17" fillId="2" borderId="1" xfId="0" applyFont="1" applyFill="1" applyBorder="1" applyAlignment="1">
      <alignment horizontal="justify" vertical="top" wrapText="1"/>
    </xf>
    <xf numFmtId="164" fontId="18" fillId="2" borderId="1" xfId="0" applyNumberFormat="1" applyFont="1" applyFill="1" applyBorder="1" applyAlignment="1">
      <alignment horizontal="justify" vertical="top" wrapText="1"/>
    </xf>
    <xf numFmtId="164" fontId="18" fillId="2" borderId="1" xfId="0" applyNumberFormat="1" applyFont="1" applyFill="1" applyBorder="1" applyAlignment="1">
      <alignment vertical="top" wrapText="1"/>
    </xf>
    <xf numFmtId="165" fontId="18" fillId="2" borderId="1" xfId="0" applyNumberFormat="1" applyFont="1" applyFill="1" applyBorder="1" applyAlignment="1">
      <alignment vertical="top" wrapText="1"/>
    </xf>
    <xf numFmtId="3" fontId="15" fillId="2" borderId="1" xfId="0" applyNumberFormat="1" applyFont="1" applyFill="1" applyBorder="1" applyAlignment="1">
      <alignment vertical="top" wrapText="1"/>
    </xf>
    <xf numFmtId="164" fontId="18" fillId="2" borderId="1" xfId="0" applyNumberFormat="1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18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20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&#1086;&#1094;&#1077;&#1085;&#1082;&#1072;%20&#1101;&#1092;&#1092;&#1077;&#1082;&#1090;&#1080;&#1074;&#1085;&#1086;&#1089;&#1090;&#1080;/2020/&#1054;&#1094;&#1077;&#1085;&#1082;&#1072;%20&#1101;&#1092;&#1092;&#1077;&#1082;&#1090;&#1080;&#1074;&#1085;&#1086;&#1089;&#1090;&#1080;%20&#1076;&#1077;&#1103;&#1090;&#1077;&#1083;&#1100;&#1085;&#1086;&#1089;&#1090;&#1080;%20&#1088;&#1091;&#1082;&#1086;&#1074;&#1086;&#1076;&#1080;&#1090;&#1077;&#1083;&#1077;&#1081;%20&#1079;&#1072;%201%20&#1087;&#1086;&#1083;&#1091;&#1075;&#1086;&#1076;&#1080;&#1077;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&#1086;&#1094;&#1077;&#1085;&#1082;&#1072;%20&#1101;&#1092;&#1092;&#1077;&#1082;&#1090;&#1080;&#1074;&#1085;&#1086;&#1089;&#1090;&#1080;/2020/&#1054;&#1094;&#1077;&#1085;&#1082;&#1072;%20&#1101;&#1092;&#1092;&#1077;&#1082;&#1090;&#1080;&#1074;&#1085;&#1086;&#1089;&#1090;&#1080;%20&#1076;&#1077;&#1103;&#1090;&#1077;&#1083;&#1100;&#1085;&#1086;&#1089;&#1090;&#1080;%20&#1088;&#1091;&#1082;&#1086;&#1074;&#1086;&#1076;&#1080;&#1090;&#1077;&#1083;&#1077;&#1081;%20&#1079;&#1072;%201%20&#1082;&#1074;&#1072;&#1088;&#1090;&#1072;&#1083;%202020%20&#1075;&#1086;&#1076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П"/>
      <sheetName val="Библиотеки2019"/>
      <sheetName val="план"/>
      <sheetName val="отчеты 1 полугодие"/>
      <sheetName val="Уровень исп. ГЗ"/>
      <sheetName val="Уровень сред ЗП"/>
      <sheetName val="зп-культура"/>
      <sheetName val="Оценка эффективности рук."/>
    </sheetNames>
    <sheetDataSet>
      <sheetData sheetId="0"/>
      <sheetData sheetId="1"/>
      <sheetData sheetId="2"/>
      <sheetData sheetId="3">
        <row r="5">
          <cell r="C5">
            <v>80</v>
          </cell>
          <cell r="D5">
            <v>45</v>
          </cell>
          <cell r="E5">
            <v>37700</v>
          </cell>
          <cell r="F5">
            <v>7839</v>
          </cell>
          <cell r="I5">
            <v>3</v>
          </cell>
          <cell r="J5">
            <v>2</v>
          </cell>
          <cell r="M5">
            <v>3</v>
          </cell>
          <cell r="N5">
            <v>5</v>
          </cell>
          <cell r="O5">
            <v>2870</v>
          </cell>
          <cell r="P5">
            <v>2209.1</v>
          </cell>
        </row>
        <row r="6">
          <cell r="C6">
            <v>135</v>
          </cell>
          <cell r="D6">
            <v>62</v>
          </cell>
          <cell r="E6">
            <v>29305</v>
          </cell>
          <cell r="F6">
            <v>17107</v>
          </cell>
          <cell r="I6">
            <v>2</v>
          </cell>
          <cell r="J6">
            <v>1</v>
          </cell>
          <cell r="M6">
            <v>1</v>
          </cell>
          <cell r="N6">
            <v>0</v>
          </cell>
          <cell r="O6">
            <v>1750</v>
          </cell>
          <cell r="P6">
            <v>899.81999999999994</v>
          </cell>
        </row>
        <row r="7">
          <cell r="C7">
            <v>92</v>
          </cell>
          <cell r="D7">
            <v>40</v>
          </cell>
          <cell r="E7">
            <v>26000</v>
          </cell>
          <cell r="F7">
            <v>10035</v>
          </cell>
          <cell r="I7">
            <v>2</v>
          </cell>
          <cell r="J7">
            <v>0</v>
          </cell>
          <cell r="M7">
            <v>1</v>
          </cell>
          <cell r="N7">
            <v>0</v>
          </cell>
          <cell r="O7">
            <v>1791</v>
          </cell>
          <cell r="P7">
            <v>2576.1</v>
          </cell>
        </row>
        <row r="8">
          <cell r="C8">
            <v>50</v>
          </cell>
          <cell r="D8">
            <v>23</v>
          </cell>
          <cell r="E8">
            <v>11000</v>
          </cell>
          <cell r="F8">
            <v>3714</v>
          </cell>
          <cell r="I8">
            <v>2</v>
          </cell>
          <cell r="J8">
            <v>2</v>
          </cell>
          <cell r="M8">
            <v>0</v>
          </cell>
          <cell r="N8">
            <v>0</v>
          </cell>
          <cell r="O8">
            <v>800</v>
          </cell>
          <cell r="P8">
            <v>528.20000000000005</v>
          </cell>
        </row>
        <row r="9">
          <cell r="C9">
            <v>77</v>
          </cell>
          <cell r="D9">
            <v>42</v>
          </cell>
          <cell r="E9">
            <v>14100</v>
          </cell>
          <cell r="F9">
            <v>8200</v>
          </cell>
          <cell r="I9">
            <v>2</v>
          </cell>
          <cell r="J9">
            <v>2</v>
          </cell>
          <cell r="M9">
            <v>0</v>
          </cell>
          <cell r="N9">
            <v>0</v>
          </cell>
          <cell r="O9">
            <v>725</v>
          </cell>
          <cell r="P9">
            <v>506.2</v>
          </cell>
        </row>
        <row r="10">
          <cell r="C10">
            <v>60</v>
          </cell>
          <cell r="D10">
            <v>32</v>
          </cell>
          <cell r="E10">
            <v>12700</v>
          </cell>
          <cell r="F10">
            <v>6500</v>
          </cell>
          <cell r="I10">
            <v>2</v>
          </cell>
          <cell r="J10">
            <v>1</v>
          </cell>
          <cell r="M10">
            <v>1</v>
          </cell>
          <cell r="N10">
            <v>1</v>
          </cell>
          <cell r="O10">
            <v>880</v>
          </cell>
          <cell r="P10">
            <v>450</v>
          </cell>
        </row>
        <row r="11">
          <cell r="C11">
            <v>120</v>
          </cell>
          <cell r="D11">
            <v>102</v>
          </cell>
          <cell r="E11">
            <v>17700</v>
          </cell>
          <cell r="F11">
            <v>11756</v>
          </cell>
          <cell r="I11">
            <v>1</v>
          </cell>
          <cell r="J11">
            <v>1</v>
          </cell>
          <cell r="M11">
            <v>0</v>
          </cell>
          <cell r="N11">
            <v>0</v>
          </cell>
          <cell r="O11">
            <v>2960</v>
          </cell>
          <cell r="P11">
            <v>2512.35</v>
          </cell>
        </row>
        <row r="12">
          <cell r="C12">
            <v>11</v>
          </cell>
          <cell r="D12">
            <v>20</v>
          </cell>
          <cell r="E12">
            <v>6000</v>
          </cell>
          <cell r="F12">
            <v>6000</v>
          </cell>
          <cell r="I12">
            <v>2</v>
          </cell>
          <cell r="J12">
            <v>0</v>
          </cell>
          <cell r="M12">
            <v>2</v>
          </cell>
          <cell r="N12">
            <v>0</v>
          </cell>
          <cell r="O12">
            <v>1137.48</v>
          </cell>
          <cell r="P12">
            <v>1137.4849999999999</v>
          </cell>
        </row>
        <row r="13">
          <cell r="C13">
            <v>40</v>
          </cell>
          <cell r="D13">
            <v>16</v>
          </cell>
          <cell r="E13">
            <v>4450</v>
          </cell>
          <cell r="F13">
            <v>910</v>
          </cell>
          <cell r="I13">
            <v>2</v>
          </cell>
          <cell r="J13">
            <v>3</v>
          </cell>
          <cell r="M13">
            <v>0</v>
          </cell>
          <cell r="N13">
            <v>0</v>
          </cell>
          <cell r="O13">
            <v>251.5</v>
          </cell>
          <cell r="P13">
            <v>61</v>
          </cell>
        </row>
        <row r="14">
          <cell r="C14">
            <v>49</v>
          </cell>
          <cell r="D14">
            <v>25</v>
          </cell>
          <cell r="E14">
            <v>7900</v>
          </cell>
          <cell r="F14">
            <v>4000</v>
          </cell>
          <cell r="I14">
            <v>2</v>
          </cell>
          <cell r="J14">
            <v>2</v>
          </cell>
          <cell r="M14">
            <v>0</v>
          </cell>
          <cell r="N14">
            <v>0</v>
          </cell>
          <cell r="O14">
            <v>536</v>
          </cell>
          <cell r="P14">
            <v>297.7</v>
          </cell>
        </row>
        <row r="15">
          <cell r="C15">
            <v>37</v>
          </cell>
          <cell r="D15">
            <v>14</v>
          </cell>
          <cell r="E15">
            <v>4200</v>
          </cell>
          <cell r="F15">
            <v>1709</v>
          </cell>
          <cell r="I15">
            <v>2</v>
          </cell>
          <cell r="J15">
            <v>1</v>
          </cell>
          <cell r="M15">
            <v>1</v>
          </cell>
          <cell r="N15">
            <v>3</v>
          </cell>
          <cell r="O15">
            <v>390</v>
          </cell>
          <cell r="P15">
            <v>94</v>
          </cell>
        </row>
        <row r="16">
          <cell r="C16">
            <v>40</v>
          </cell>
          <cell r="D16">
            <v>24</v>
          </cell>
          <cell r="E16">
            <v>5000</v>
          </cell>
          <cell r="F16">
            <v>2500</v>
          </cell>
          <cell r="I16">
            <v>1</v>
          </cell>
          <cell r="J16">
            <v>0</v>
          </cell>
          <cell r="M16">
            <v>2</v>
          </cell>
          <cell r="N16">
            <v>0</v>
          </cell>
          <cell r="O16">
            <v>150</v>
          </cell>
          <cell r="P16">
            <v>52.5</v>
          </cell>
        </row>
        <row r="22">
          <cell r="C22">
            <v>30</v>
          </cell>
          <cell r="D22">
            <v>17</v>
          </cell>
          <cell r="E22">
            <v>4800</v>
          </cell>
          <cell r="F22">
            <v>5542</v>
          </cell>
          <cell r="G22">
            <v>21</v>
          </cell>
          <cell r="H22">
            <v>14</v>
          </cell>
          <cell r="M22">
            <v>0</v>
          </cell>
          <cell r="N22">
            <v>0</v>
          </cell>
          <cell r="O22">
            <v>520</v>
          </cell>
          <cell r="P22">
            <v>306</v>
          </cell>
        </row>
        <row r="23">
          <cell r="C23">
            <v>22</v>
          </cell>
          <cell r="D23">
            <v>5</v>
          </cell>
          <cell r="E23">
            <v>13603</v>
          </cell>
          <cell r="F23">
            <v>7300</v>
          </cell>
          <cell r="G23">
            <v>12</v>
          </cell>
          <cell r="H23">
            <v>5</v>
          </cell>
          <cell r="M23">
            <v>0</v>
          </cell>
          <cell r="N23">
            <v>0</v>
          </cell>
          <cell r="O23">
            <v>1120</v>
          </cell>
          <cell r="P23">
            <v>0</v>
          </cell>
        </row>
        <row r="24">
          <cell r="C24">
            <v>14</v>
          </cell>
          <cell r="D24">
            <v>6</v>
          </cell>
          <cell r="E24">
            <v>4950</v>
          </cell>
          <cell r="F24">
            <v>1950</v>
          </cell>
          <cell r="G24">
            <v>4</v>
          </cell>
          <cell r="H24">
            <v>2</v>
          </cell>
          <cell r="M24">
            <v>0</v>
          </cell>
          <cell r="N24">
            <v>0</v>
          </cell>
          <cell r="O24">
            <v>380</v>
          </cell>
          <cell r="P24">
            <v>180</v>
          </cell>
        </row>
        <row r="25">
          <cell r="C25">
            <v>5</v>
          </cell>
          <cell r="D25">
            <v>4</v>
          </cell>
          <cell r="E25">
            <v>4696</v>
          </cell>
          <cell r="F25">
            <v>2400</v>
          </cell>
          <cell r="G25">
            <v>24</v>
          </cell>
          <cell r="H25">
            <v>12</v>
          </cell>
          <cell r="M25">
            <v>0</v>
          </cell>
          <cell r="N25">
            <v>0</v>
          </cell>
          <cell r="O25">
            <v>200</v>
          </cell>
          <cell r="P25">
            <v>100</v>
          </cell>
        </row>
        <row r="26">
          <cell r="C26">
            <v>32</v>
          </cell>
          <cell r="D26">
            <v>12</v>
          </cell>
          <cell r="E26">
            <v>5600</v>
          </cell>
          <cell r="F26">
            <v>2800</v>
          </cell>
          <cell r="G26">
            <v>10</v>
          </cell>
          <cell r="H26">
            <v>10</v>
          </cell>
          <cell r="M26">
            <v>0</v>
          </cell>
          <cell r="N26">
            <v>0</v>
          </cell>
          <cell r="O26">
            <v>262.5</v>
          </cell>
          <cell r="P26">
            <v>125</v>
          </cell>
        </row>
        <row r="27">
          <cell r="C27">
            <v>10</v>
          </cell>
          <cell r="D27">
            <v>5</v>
          </cell>
          <cell r="E27">
            <v>4100</v>
          </cell>
          <cell r="F27">
            <v>2100</v>
          </cell>
          <cell r="G27">
            <v>2</v>
          </cell>
          <cell r="H27">
            <v>1</v>
          </cell>
          <cell r="M27">
            <v>0</v>
          </cell>
          <cell r="N27">
            <v>0</v>
          </cell>
          <cell r="O27">
            <v>100</v>
          </cell>
          <cell r="P27">
            <v>50</v>
          </cell>
        </row>
        <row r="28">
          <cell r="C28">
            <v>10</v>
          </cell>
          <cell r="D28">
            <v>3</v>
          </cell>
          <cell r="E28">
            <v>5860</v>
          </cell>
          <cell r="F28">
            <v>1860</v>
          </cell>
          <cell r="G28">
            <v>16</v>
          </cell>
          <cell r="H28">
            <v>10</v>
          </cell>
          <cell r="M28">
            <v>0</v>
          </cell>
          <cell r="N28">
            <v>0</v>
          </cell>
          <cell r="O28">
            <v>230.6</v>
          </cell>
          <cell r="P28">
            <v>126</v>
          </cell>
        </row>
        <row r="29">
          <cell r="C29">
            <v>15</v>
          </cell>
          <cell r="D29">
            <v>2</v>
          </cell>
          <cell r="E29">
            <v>9889</v>
          </cell>
          <cell r="F29">
            <v>1700</v>
          </cell>
          <cell r="G29">
            <v>0</v>
          </cell>
          <cell r="H29">
            <v>0</v>
          </cell>
          <cell r="M29">
            <v>4</v>
          </cell>
          <cell r="N29">
            <v>1</v>
          </cell>
          <cell r="O29">
            <v>150</v>
          </cell>
          <cell r="P29">
            <v>350</v>
          </cell>
        </row>
        <row r="30">
          <cell r="C30">
            <v>35</v>
          </cell>
          <cell r="D30">
            <v>10</v>
          </cell>
          <cell r="E30">
            <v>20000</v>
          </cell>
          <cell r="F30">
            <v>4790</v>
          </cell>
          <cell r="G30">
            <v>0</v>
          </cell>
          <cell r="H30">
            <v>0</v>
          </cell>
          <cell r="M30">
            <v>0</v>
          </cell>
          <cell r="N30">
            <v>0</v>
          </cell>
          <cell r="O30">
            <v>4000</v>
          </cell>
          <cell r="P30">
            <v>744.9</v>
          </cell>
        </row>
        <row r="31">
          <cell r="C31">
            <v>20</v>
          </cell>
          <cell r="D31">
            <v>5</v>
          </cell>
          <cell r="E31">
            <v>3400</v>
          </cell>
          <cell r="F31">
            <v>900</v>
          </cell>
          <cell r="G31">
            <v>0</v>
          </cell>
          <cell r="H31">
            <v>0</v>
          </cell>
          <cell r="M31">
            <v>0</v>
          </cell>
          <cell r="N31">
            <v>0</v>
          </cell>
          <cell r="O31">
            <v>102.5</v>
          </cell>
          <cell r="P31">
            <v>0</v>
          </cell>
        </row>
        <row r="32">
          <cell r="C32">
            <v>16</v>
          </cell>
          <cell r="D32">
            <v>6</v>
          </cell>
          <cell r="E32">
            <v>2160</v>
          </cell>
          <cell r="F32">
            <v>3603</v>
          </cell>
          <cell r="G32">
            <v>8</v>
          </cell>
          <cell r="H32">
            <v>3</v>
          </cell>
          <cell r="M32">
            <v>0</v>
          </cell>
          <cell r="N32">
            <v>0</v>
          </cell>
          <cell r="O32">
            <v>123</v>
          </cell>
          <cell r="P32">
            <v>73</v>
          </cell>
        </row>
        <row r="38">
          <cell r="C38">
            <v>2153</v>
          </cell>
          <cell r="D38">
            <v>1573</v>
          </cell>
          <cell r="E38">
            <v>31</v>
          </cell>
          <cell r="F38">
            <v>20</v>
          </cell>
          <cell r="G38">
            <v>4</v>
          </cell>
          <cell r="H38">
            <v>4</v>
          </cell>
          <cell r="I38">
            <v>0</v>
          </cell>
          <cell r="J38">
            <v>0</v>
          </cell>
        </row>
        <row r="44">
          <cell r="C44">
            <v>218850</v>
          </cell>
          <cell r="D44">
            <v>124750</v>
          </cell>
          <cell r="K44">
            <v>25800</v>
          </cell>
          <cell r="L44">
            <v>13500</v>
          </cell>
          <cell r="Q44">
            <v>355</v>
          </cell>
          <cell r="R44">
            <v>108.8</v>
          </cell>
        </row>
        <row r="45">
          <cell r="C45">
            <v>47150</v>
          </cell>
          <cell r="D45">
            <v>31859</v>
          </cell>
          <cell r="K45">
            <v>2600</v>
          </cell>
          <cell r="L45">
            <v>1899</v>
          </cell>
          <cell r="Q45">
            <v>185</v>
          </cell>
          <cell r="R45">
            <v>75.52</v>
          </cell>
        </row>
        <row r="46">
          <cell r="C46">
            <v>38036</v>
          </cell>
          <cell r="D46">
            <v>61807</v>
          </cell>
          <cell r="K46">
            <v>4100</v>
          </cell>
          <cell r="L46">
            <v>4100</v>
          </cell>
          <cell r="Q46">
            <v>1000</v>
          </cell>
          <cell r="R46">
            <v>1080.6500000000001</v>
          </cell>
        </row>
        <row r="47">
          <cell r="C47">
            <v>11230</v>
          </cell>
          <cell r="D47">
            <v>6377</v>
          </cell>
          <cell r="K47">
            <v>152</v>
          </cell>
          <cell r="L47">
            <v>353</v>
          </cell>
          <cell r="Q47">
            <v>66</v>
          </cell>
          <cell r="R47">
            <v>26</v>
          </cell>
        </row>
        <row r="48">
          <cell r="C48">
            <v>13100</v>
          </cell>
          <cell r="D48">
            <v>44467</v>
          </cell>
          <cell r="K48">
            <v>25</v>
          </cell>
          <cell r="L48">
            <v>30</v>
          </cell>
          <cell r="Q48">
            <v>100</v>
          </cell>
          <cell r="R48">
            <v>15</v>
          </cell>
        </row>
        <row r="55">
          <cell r="C55">
            <v>100000</v>
          </cell>
          <cell r="D55">
            <v>78478</v>
          </cell>
          <cell r="K55">
            <v>100</v>
          </cell>
          <cell r="L55">
            <v>100</v>
          </cell>
          <cell r="M55">
            <v>450</v>
          </cell>
          <cell r="N55">
            <v>321.17500000000001</v>
          </cell>
        </row>
        <row r="56">
          <cell r="C56">
            <v>94120</v>
          </cell>
          <cell r="D56">
            <v>43298</v>
          </cell>
          <cell r="K56">
            <v>100</v>
          </cell>
          <cell r="L56">
            <v>100</v>
          </cell>
          <cell r="M56">
            <v>0</v>
          </cell>
          <cell r="N56">
            <v>0</v>
          </cell>
        </row>
        <row r="57">
          <cell r="C57">
            <v>8020</v>
          </cell>
          <cell r="D57">
            <v>8097</v>
          </cell>
          <cell r="K57">
            <v>100</v>
          </cell>
          <cell r="L57">
            <v>100</v>
          </cell>
          <cell r="M57">
            <v>0</v>
          </cell>
          <cell r="N57">
            <v>0</v>
          </cell>
        </row>
        <row r="63">
          <cell r="C63">
            <v>424</v>
          </cell>
          <cell r="D63">
            <v>506</v>
          </cell>
          <cell r="E63">
            <v>100</v>
          </cell>
          <cell r="F63">
            <v>100</v>
          </cell>
          <cell r="G63">
            <v>23</v>
          </cell>
          <cell r="H63">
            <v>23</v>
          </cell>
          <cell r="I63">
            <v>0</v>
          </cell>
          <cell r="J63">
            <v>0</v>
          </cell>
        </row>
        <row r="64">
          <cell r="C64">
            <v>434</v>
          </cell>
          <cell r="D64">
            <v>413</v>
          </cell>
          <cell r="E64">
            <v>100</v>
          </cell>
          <cell r="F64">
            <v>95.2</v>
          </cell>
          <cell r="G64">
            <v>11</v>
          </cell>
          <cell r="H64">
            <v>12</v>
          </cell>
          <cell r="I64">
            <v>0</v>
          </cell>
          <cell r="J64">
            <v>0</v>
          </cell>
        </row>
        <row r="65">
          <cell r="C65">
            <v>130</v>
          </cell>
          <cell r="D65">
            <v>120</v>
          </cell>
          <cell r="E65">
            <v>100</v>
          </cell>
          <cell r="F65">
            <v>92.3</v>
          </cell>
          <cell r="G65">
            <v>8</v>
          </cell>
          <cell r="H65">
            <v>8</v>
          </cell>
          <cell r="I65">
            <v>0</v>
          </cell>
          <cell r="J65">
            <v>0</v>
          </cell>
        </row>
        <row r="66">
          <cell r="C66">
            <v>99</v>
          </cell>
          <cell r="D66">
            <v>98</v>
          </cell>
          <cell r="E66">
            <v>100</v>
          </cell>
          <cell r="F66">
            <v>99</v>
          </cell>
          <cell r="G66">
            <v>14</v>
          </cell>
          <cell r="H66">
            <v>14</v>
          </cell>
          <cell r="I66">
            <v>0</v>
          </cell>
          <cell r="J66">
            <v>0</v>
          </cell>
        </row>
        <row r="72">
          <cell r="C72">
            <v>56160</v>
          </cell>
          <cell r="D72">
            <v>56160</v>
          </cell>
          <cell r="E72">
            <v>60</v>
          </cell>
          <cell r="F72">
            <v>60</v>
          </cell>
          <cell r="G72">
            <v>7</v>
          </cell>
          <cell r="H72">
            <v>4</v>
          </cell>
          <cell r="I72">
            <v>0</v>
          </cell>
          <cell r="J72">
            <v>0</v>
          </cell>
        </row>
        <row r="73">
          <cell r="C73">
            <v>51792</v>
          </cell>
          <cell r="D73">
            <v>51792</v>
          </cell>
          <cell r="E73">
            <v>60</v>
          </cell>
          <cell r="F73">
            <v>60</v>
          </cell>
          <cell r="G73">
            <v>8</v>
          </cell>
          <cell r="H73">
            <v>6</v>
          </cell>
          <cell r="I73">
            <v>0</v>
          </cell>
          <cell r="J73">
            <v>0</v>
          </cell>
        </row>
        <row r="74">
          <cell r="C74">
            <v>62181.600000000006</v>
          </cell>
          <cell r="D74">
            <v>62181.599999999999</v>
          </cell>
          <cell r="E74">
            <v>60</v>
          </cell>
          <cell r="F74">
            <v>60</v>
          </cell>
          <cell r="G74">
            <v>6</v>
          </cell>
          <cell r="H74">
            <v>6</v>
          </cell>
          <cell r="I74">
            <v>756</v>
          </cell>
          <cell r="J74">
            <v>380</v>
          </cell>
        </row>
        <row r="80">
          <cell r="C80">
            <v>10560</v>
          </cell>
          <cell r="D80">
            <v>7480</v>
          </cell>
          <cell r="E80">
            <v>50</v>
          </cell>
          <cell r="F80">
            <v>35.4</v>
          </cell>
          <cell r="G80">
            <v>18</v>
          </cell>
          <cell r="H80">
            <v>9</v>
          </cell>
          <cell r="I80">
            <v>0</v>
          </cell>
          <cell r="J80">
            <v>0</v>
          </cell>
        </row>
      </sheetData>
      <sheetData sheetId="4">
        <row r="6">
          <cell r="Q6">
            <v>0</v>
          </cell>
          <cell r="U6">
            <v>0</v>
          </cell>
        </row>
        <row r="7">
          <cell r="Q7">
            <v>0</v>
          </cell>
          <cell r="U7">
            <v>0</v>
          </cell>
        </row>
        <row r="8">
          <cell r="Q8">
            <v>0</v>
          </cell>
          <cell r="U8">
            <v>50</v>
          </cell>
        </row>
        <row r="9">
          <cell r="Q9">
            <v>0</v>
          </cell>
          <cell r="U9">
            <v>0</v>
          </cell>
        </row>
        <row r="10">
          <cell r="Q10">
            <v>0</v>
          </cell>
          <cell r="U10">
            <v>0</v>
          </cell>
        </row>
        <row r="11">
          <cell r="Q11">
            <v>0</v>
          </cell>
          <cell r="U11">
            <v>0</v>
          </cell>
        </row>
        <row r="12">
          <cell r="Q12">
            <v>85</v>
          </cell>
          <cell r="U12">
            <v>30</v>
          </cell>
        </row>
        <row r="13">
          <cell r="Q13">
            <v>0</v>
          </cell>
          <cell r="U13">
            <v>50</v>
          </cell>
        </row>
        <row r="14">
          <cell r="Q14">
            <v>0</v>
          </cell>
          <cell r="U14">
            <v>0</v>
          </cell>
        </row>
        <row r="15">
          <cell r="Q15">
            <v>0</v>
          </cell>
          <cell r="U15">
            <v>0</v>
          </cell>
        </row>
        <row r="16">
          <cell r="Q16">
            <v>0</v>
          </cell>
          <cell r="U16">
            <v>0</v>
          </cell>
        </row>
        <row r="17">
          <cell r="Q17">
            <v>0</v>
          </cell>
          <cell r="U17">
            <v>0</v>
          </cell>
        </row>
        <row r="23">
          <cell r="Q23">
            <v>0</v>
          </cell>
          <cell r="U23">
            <v>0</v>
          </cell>
        </row>
        <row r="24">
          <cell r="Q24">
            <v>0</v>
          </cell>
          <cell r="U24">
            <v>0</v>
          </cell>
        </row>
        <row r="25">
          <cell r="Q25">
            <v>0</v>
          </cell>
          <cell r="U25">
            <v>0</v>
          </cell>
        </row>
        <row r="26">
          <cell r="Q26">
            <v>0</v>
          </cell>
          <cell r="U26">
            <v>0</v>
          </cell>
        </row>
        <row r="27">
          <cell r="Q27">
            <v>0</v>
          </cell>
          <cell r="U27">
            <v>0</v>
          </cell>
        </row>
        <row r="28">
          <cell r="Q28">
            <v>0</v>
          </cell>
          <cell r="U28">
            <v>0</v>
          </cell>
        </row>
        <row r="29">
          <cell r="Q29">
            <v>0</v>
          </cell>
          <cell r="U29">
            <v>0</v>
          </cell>
        </row>
        <row r="30">
          <cell r="Q30">
            <v>0</v>
          </cell>
          <cell r="U30">
            <v>50</v>
          </cell>
        </row>
        <row r="31">
          <cell r="Q31">
            <v>0</v>
          </cell>
          <cell r="U31">
            <v>0</v>
          </cell>
        </row>
        <row r="32">
          <cell r="Q32">
            <v>0</v>
          </cell>
          <cell r="U32">
            <v>0</v>
          </cell>
        </row>
        <row r="33">
          <cell r="Q33">
            <v>0</v>
          </cell>
          <cell r="U33">
            <v>0</v>
          </cell>
        </row>
        <row r="40">
          <cell r="Q40">
            <v>0</v>
          </cell>
          <cell r="U40">
            <v>0</v>
          </cell>
        </row>
        <row r="46">
          <cell r="M46">
            <v>0</v>
          </cell>
          <cell r="Q46">
            <v>0</v>
          </cell>
        </row>
        <row r="47">
          <cell r="M47">
            <v>0</v>
          </cell>
          <cell r="Q47">
            <v>0</v>
          </cell>
        </row>
        <row r="48">
          <cell r="M48">
            <v>100</v>
          </cell>
          <cell r="Q48">
            <v>50</v>
          </cell>
        </row>
        <row r="49">
          <cell r="M49">
            <v>0</v>
          </cell>
          <cell r="Q49">
            <v>0</v>
          </cell>
        </row>
        <row r="50">
          <cell r="M50">
            <v>100</v>
          </cell>
          <cell r="Q50">
            <v>0</v>
          </cell>
        </row>
        <row r="56">
          <cell r="M56">
            <v>85</v>
          </cell>
          <cell r="Q56">
            <v>0</v>
          </cell>
        </row>
        <row r="57">
          <cell r="M57">
            <v>0</v>
          </cell>
          <cell r="Q57">
            <v>0</v>
          </cell>
        </row>
        <row r="58">
          <cell r="M58">
            <v>100</v>
          </cell>
          <cell r="Q58">
            <v>0</v>
          </cell>
        </row>
        <row r="64">
          <cell r="M64">
            <v>100</v>
          </cell>
          <cell r="Q64">
            <v>0</v>
          </cell>
        </row>
        <row r="65">
          <cell r="M65">
            <v>100</v>
          </cell>
          <cell r="Q65">
            <v>0</v>
          </cell>
        </row>
        <row r="66">
          <cell r="M66">
            <v>85</v>
          </cell>
          <cell r="Q66">
            <v>0</v>
          </cell>
        </row>
        <row r="67">
          <cell r="M67">
            <v>100</v>
          </cell>
          <cell r="Q67">
            <v>0</v>
          </cell>
        </row>
        <row r="73">
          <cell r="M73">
            <v>85</v>
          </cell>
          <cell r="Q73">
            <v>0</v>
          </cell>
        </row>
        <row r="74">
          <cell r="M74">
            <v>85</v>
          </cell>
          <cell r="Q74">
            <v>0</v>
          </cell>
        </row>
        <row r="75">
          <cell r="M75">
            <v>100</v>
          </cell>
          <cell r="Q75">
            <v>0</v>
          </cell>
        </row>
        <row r="81">
          <cell r="M81">
            <v>0</v>
          </cell>
          <cell r="Q81">
            <v>0</v>
          </cell>
        </row>
      </sheetData>
      <sheetData sheetId="5">
        <row r="4">
          <cell r="J4">
            <v>100</v>
          </cell>
        </row>
        <row r="5">
          <cell r="J5">
            <v>85</v>
          </cell>
        </row>
        <row r="6">
          <cell r="J6">
            <v>85</v>
          </cell>
        </row>
        <row r="7">
          <cell r="J7">
            <v>100</v>
          </cell>
        </row>
        <row r="8">
          <cell r="J8">
            <v>100</v>
          </cell>
        </row>
        <row r="9">
          <cell r="J9">
            <v>100</v>
          </cell>
        </row>
        <row r="11">
          <cell r="J11">
            <v>100</v>
          </cell>
        </row>
        <row r="12">
          <cell r="J12">
            <v>85</v>
          </cell>
        </row>
        <row r="13">
          <cell r="J13">
            <v>100</v>
          </cell>
        </row>
        <row r="14">
          <cell r="J14">
            <v>100</v>
          </cell>
        </row>
        <row r="15">
          <cell r="J15">
            <v>85</v>
          </cell>
        </row>
        <row r="16">
          <cell r="J16">
            <v>85</v>
          </cell>
        </row>
        <row r="17">
          <cell r="J17">
            <v>100</v>
          </cell>
        </row>
        <row r="18">
          <cell r="J18">
            <v>100</v>
          </cell>
        </row>
        <row r="19">
          <cell r="J19">
            <v>100</v>
          </cell>
        </row>
        <row r="20">
          <cell r="J20">
            <v>100</v>
          </cell>
        </row>
        <row r="21">
          <cell r="J21">
            <v>100</v>
          </cell>
        </row>
        <row r="22">
          <cell r="J22">
            <v>100</v>
          </cell>
        </row>
        <row r="23">
          <cell r="J23">
            <v>100</v>
          </cell>
        </row>
        <row r="24">
          <cell r="J24">
            <v>100</v>
          </cell>
        </row>
        <row r="25">
          <cell r="J25">
            <v>85</v>
          </cell>
        </row>
        <row r="26">
          <cell r="J26">
            <v>100</v>
          </cell>
        </row>
        <row r="27">
          <cell r="J27">
            <v>100</v>
          </cell>
        </row>
        <row r="28">
          <cell r="J28">
            <v>85</v>
          </cell>
        </row>
        <row r="29">
          <cell r="J29">
            <v>100</v>
          </cell>
        </row>
        <row r="30">
          <cell r="J30">
            <v>85</v>
          </cell>
        </row>
        <row r="31">
          <cell r="J31">
            <v>85</v>
          </cell>
        </row>
        <row r="32">
          <cell r="J32">
            <v>85</v>
          </cell>
        </row>
        <row r="33">
          <cell r="J33">
            <v>100</v>
          </cell>
        </row>
        <row r="34">
          <cell r="J34">
            <v>85</v>
          </cell>
        </row>
        <row r="35">
          <cell r="J35">
            <v>100</v>
          </cell>
        </row>
        <row r="44">
          <cell r="F44">
            <v>100</v>
          </cell>
        </row>
        <row r="45">
          <cell r="F45">
            <v>100</v>
          </cell>
        </row>
        <row r="46">
          <cell r="F46">
            <v>100</v>
          </cell>
        </row>
        <row r="47">
          <cell r="F47">
            <v>100</v>
          </cell>
        </row>
        <row r="48">
          <cell r="F48">
            <v>0</v>
          </cell>
        </row>
        <row r="50">
          <cell r="F50">
            <v>85</v>
          </cell>
        </row>
        <row r="51">
          <cell r="F51">
            <v>85</v>
          </cell>
        </row>
        <row r="52">
          <cell r="F52">
            <v>85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П"/>
      <sheetName val="план"/>
      <sheetName val="отчеты 1 кв"/>
      <sheetName val="Уровень исп. ГЗ"/>
      <sheetName val="Уровень сред ЗП"/>
      <sheetName val="зп-культура"/>
      <sheetName val="Оценка эффективности рук."/>
    </sheetNames>
    <sheetDataSet>
      <sheetData sheetId="0" refreshError="1"/>
      <sheetData sheetId="1" refreshError="1"/>
      <sheetData sheetId="2">
        <row r="17">
          <cell r="C17">
            <v>398</v>
          </cell>
          <cell r="D17">
            <v>445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view="pageBreakPreview" zoomScaleNormal="100" zoomScaleSheetLayoutView="100" workbookViewId="0">
      <selection activeCell="P13" sqref="P13"/>
    </sheetView>
  </sheetViews>
  <sheetFormatPr defaultRowHeight="15" x14ac:dyDescent="0.25"/>
  <cols>
    <col min="1" max="1" width="3.85546875" style="1" customWidth="1"/>
    <col min="2" max="2" width="27" style="1" customWidth="1"/>
    <col min="3" max="4" width="11" style="1" customWidth="1"/>
    <col min="5" max="5" width="8.85546875" style="1" customWidth="1"/>
    <col min="6" max="7" width="11.5703125" style="1" customWidth="1"/>
    <col min="8" max="8" width="7.28515625" style="1" customWidth="1"/>
    <col min="9" max="9" width="9" style="1" customWidth="1"/>
    <col min="10" max="11" width="10.42578125" style="1" customWidth="1"/>
    <col min="12" max="12" width="9.140625" style="1"/>
    <col min="13" max="14" width="11.28515625" style="1" customWidth="1"/>
    <col min="15" max="15" width="8.7109375" style="1" customWidth="1"/>
    <col min="16" max="16" width="9.42578125" style="1" customWidth="1"/>
    <col min="17" max="17" width="8.42578125" style="1" customWidth="1"/>
    <col min="18" max="18" width="10.5703125" style="1" customWidth="1"/>
    <col min="19" max="19" width="9.140625" style="1" customWidth="1"/>
    <col min="20" max="20" width="8.7109375" style="1" customWidth="1"/>
    <col min="21" max="21" width="8.140625" style="1" customWidth="1"/>
    <col min="22" max="23" width="9.28515625" style="1" customWidth="1"/>
    <col min="24" max="24" width="9.140625" style="3"/>
    <col min="25" max="16384" width="9.140625" style="1"/>
  </cols>
  <sheetData>
    <row r="1" spans="1:24" ht="18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X1" s="1"/>
    </row>
    <row r="2" spans="1:24" x14ac:dyDescent="0.25">
      <c r="U2" s="3"/>
      <c r="X2" s="1"/>
    </row>
    <row r="3" spans="1:24" s="3" customFormat="1" ht="30.75" customHeight="1" x14ac:dyDescent="0.25">
      <c r="A3" s="4" t="s">
        <v>1</v>
      </c>
      <c r="B3" s="4" t="s">
        <v>2</v>
      </c>
      <c r="C3" s="4" t="s">
        <v>3</v>
      </c>
      <c r="D3" s="4"/>
      <c r="E3" s="4"/>
      <c r="F3" s="4"/>
      <c r="G3" s="4"/>
      <c r="H3" s="4"/>
      <c r="I3" s="4" t="s">
        <v>4</v>
      </c>
      <c r="J3" s="5" t="s">
        <v>5</v>
      </c>
      <c r="K3" s="6"/>
      <c r="L3" s="7"/>
      <c r="M3" s="4" t="s">
        <v>6</v>
      </c>
      <c r="N3" s="4"/>
      <c r="O3" s="4"/>
      <c r="P3" s="8" t="s">
        <v>7</v>
      </c>
      <c r="Q3" s="9" t="s">
        <v>8</v>
      </c>
      <c r="R3" s="4" t="s">
        <v>9</v>
      </c>
      <c r="S3" s="4"/>
      <c r="T3" s="10" t="s">
        <v>10</v>
      </c>
      <c r="U3" s="9" t="s">
        <v>8</v>
      </c>
    </row>
    <row r="4" spans="1:24" s="17" customFormat="1" ht="73.5" customHeight="1" x14ac:dyDescent="0.25">
      <c r="A4" s="4"/>
      <c r="B4" s="4"/>
      <c r="C4" s="11" t="s">
        <v>11</v>
      </c>
      <c r="D4" s="11"/>
      <c r="E4" s="4" t="s">
        <v>4</v>
      </c>
      <c r="F4" s="11" t="s">
        <v>12</v>
      </c>
      <c r="G4" s="11"/>
      <c r="H4" s="4" t="s">
        <v>4</v>
      </c>
      <c r="I4" s="4"/>
      <c r="J4" s="12" t="s">
        <v>13</v>
      </c>
      <c r="K4" s="12"/>
      <c r="L4" s="13" t="s">
        <v>14</v>
      </c>
      <c r="M4" s="11" t="s">
        <v>15</v>
      </c>
      <c r="N4" s="11"/>
      <c r="O4" s="4" t="s">
        <v>16</v>
      </c>
      <c r="P4" s="14"/>
      <c r="Q4" s="15"/>
      <c r="R4" s="11" t="s">
        <v>17</v>
      </c>
      <c r="S4" s="11" t="s">
        <v>18</v>
      </c>
      <c r="T4" s="16"/>
      <c r="U4" s="15"/>
    </row>
    <row r="5" spans="1:24" ht="18.75" customHeight="1" x14ac:dyDescent="0.25">
      <c r="A5" s="4"/>
      <c r="B5" s="4"/>
      <c r="C5" s="18" t="s">
        <v>17</v>
      </c>
      <c r="D5" s="18" t="s">
        <v>18</v>
      </c>
      <c r="E5" s="4"/>
      <c r="F5" s="18" t="s">
        <v>17</v>
      </c>
      <c r="G5" s="18" t="s">
        <v>18</v>
      </c>
      <c r="H5" s="4"/>
      <c r="I5" s="4"/>
      <c r="J5" s="19" t="s">
        <v>17</v>
      </c>
      <c r="K5" s="19" t="s">
        <v>18</v>
      </c>
      <c r="L5" s="20"/>
      <c r="M5" s="18" t="s">
        <v>17</v>
      </c>
      <c r="N5" s="18" t="s">
        <v>18</v>
      </c>
      <c r="O5" s="4"/>
      <c r="P5" s="21"/>
      <c r="Q5" s="22"/>
      <c r="R5" s="11"/>
      <c r="S5" s="11"/>
      <c r="T5" s="23"/>
      <c r="U5" s="22"/>
      <c r="X5" s="1"/>
    </row>
    <row r="6" spans="1:24" s="34" customFormat="1" ht="16.5" customHeight="1" x14ac:dyDescent="0.25">
      <c r="A6" s="19">
        <v>1</v>
      </c>
      <c r="B6" s="24" t="s">
        <v>19</v>
      </c>
      <c r="C6" s="25">
        <f>'[1]отчеты 1 полугодие'!E5</f>
        <v>37700</v>
      </c>
      <c r="D6" s="25">
        <f>'[1]отчеты 1 полугодие'!F5</f>
        <v>7839</v>
      </c>
      <c r="E6" s="26">
        <f>D6/C6</f>
        <v>0.20793103448275863</v>
      </c>
      <c r="F6" s="25">
        <f>'[1]отчеты 1 полугодие'!C5</f>
        <v>80</v>
      </c>
      <c r="G6" s="25">
        <f>'[1]отчеты 1 полугодие'!D5</f>
        <v>45</v>
      </c>
      <c r="H6" s="27">
        <f>G6/F6</f>
        <v>0.5625</v>
      </c>
      <c r="I6" s="27">
        <f>1/2*(E6+H6)</f>
        <v>0.38521551724137931</v>
      </c>
      <c r="J6" s="28">
        <f>'[1]отчеты 1 полугодие'!I5</f>
        <v>3</v>
      </c>
      <c r="K6" s="28">
        <f>'[1]отчеты 1 полугодие'!J5</f>
        <v>2</v>
      </c>
      <c r="L6" s="29">
        <f>K6/J6</f>
        <v>0.66666666666666663</v>
      </c>
      <c r="M6" s="30">
        <f>'[1]отчеты 1 полугодие'!M5</f>
        <v>3</v>
      </c>
      <c r="N6" s="30">
        <f>'[1]отчеты 1 полугодие'!N5</f>
        <v>5</v>
      </c>
      <c r="O6" s="26">
        <v>1</v>
      </c>
      <c r="P6" s="26">
        <f>100*(0.35*I6+0.35*L6+0.3*O6)</f>
        <v>66.815876436781593</v>
      </c>
      <c r="Q6" s="31">
        <v>0</v>
      </c>
      <c r="R6" s="32">
        <f>'[1]отчеты 1 полугодие'!O5</f>
        <v>2870</v>
      </c>
      <c r="S6" s="32">
        <f>'[1]отчеты 1 полугодие'!P5</f>
        <v>2209.1</v>
      </c>
      <c r="T6" s="26">
        <f>S6/R6</f>
        <v>0.76972125435540062</v>
      </c>
      <c r="U6" s="33">
        <v>0</v>
      </c>
    </row>
    <row r="7" spans="1:24" s="34" customFormat="1" ht="16.5" customHeight="1" x14ac:dyDescent="0.25">
      <c r="A7" s="19">
        <v>2</v>
      </c>
      <c r="B7" s="24" t="s">
        <v>20</v>
      </c>
      <c r="C7" s="25">
        <f>'[1]отчеты 1 полугодие'!E6</f>
        <v>29305</v>
      </c>
      <c r="D7" s="25">
        <f>'[1]отчеты 1 полугодие'!F6</f>
        <v>17107</v>
      </c>
      <c r="E7" s="26">
        <f t="shared" ref="E7:E17" si="0">D7/C7</f>
        <v>0.58375703804811463</v>
      </c>
      <c r="F7" s="25">
        <f>'[1]отчеты 1 полугодие'!C6</f>
        <v>135</v>
      </c>
      <c r="G7" s="25">
        <f>'[1]отчеты 1 полугодие'!D6</f>
        <v>62</v>
      </c>
      <c r="H7" s="27">
        <f t="shared" ref="H7:H17" si="1">G7/F7</f>
        <v>0.45925925925925926</v>
      </c>
      <c r="I7" s="27">
        <f t="shared" ref="I7:I17" si="2">1/2*(E7+H7)</f>
        <v>0.521508148653687</v>
      </c>
      <c r="J7" s="28">
        <f>'[1]отчеты 1 полугодие'!I6</f>
        <v>2</v>
      </c>
      <c r="K7" s="28">
        <f>'[1]отчеты 1 полугодие'!J6</f>
        <v>1</v>
      </c>
      <c r="L7" s="29">
        <f t="shared" ref="L7:L17" si="3">K7/J7</f>
        <v>0.5</v>
      </c>
      <c r="M7" s="30">
        <f>'[1]отчеты 1 полугодие'!M6</f>
        <v>1</v>
      </c>
      <c r="N7" s="30">
        <f>'[1]отчеты 1 полугодие'!N6</f>
        <v>0</v>
      </c>
      <c r="O7" s="26">
        <v>0</v>
      </c>
      <c r="P7" s="26">
        <f>100*(0.35*I7+0.35*L7+0.3*O7)</f>
        <v>35.752785202879046</v>
      </c>
      <c r="Q7" s="31">
        <v>0</v>
      </c>
      <c r="R7" s="32">
        <f>'[1]отчеты 1 полугодие'!O6</f>
        <v>1750</v>
      </c>
      <c r="S7" s="32">
        <f>'[1]отчеты 1 полугодие'!P6</f>
        <v>899.81999999999994</v>
      </c>
      <c r="T7" s="26">
        <f t="shared" ref="T7:T17" si="4">S7/R7</f>
        <v>0.51418285714285705</v>
      </c>
      <c r="U7" s="33">
        <v>0</v>
      </c>
    </row>
    <row r="8" spans="1:24" s="34" customFormat="1" ht="16.5" customHeight="1" x14ac:dyDescent="0.25">
      <c r="A8" s="19">
        <v>3</v>
      </c>
      <c r="B8" s="24" t="s">
        <v>21</v>
      </c>
      <c r="C8" s="25">
        <f>'[1]отчеты 1 полугодие'!E7</f>
        <v>26000</v>
      </c>
      <c r="D8" s="25">
        <f>'[1]отчеты 1 полугодие'!F7</f>
        <v>10035</v>
      </c>
      <c r="E8" s="26">
        <f t="shared" si="0"/>
        <v>0.38596153846153847</v>
      </c>
      <c r="F8" s="25">
        <f>'[1]отчеты 1 полугодие'!C7</f>
        <v>92</v>
      </c>
      <c r="G8" s="25">
        <f>'[1]отчеты 1 полугодие'!D7</f>
        <v>40</v>
      </c>
      <c r="H8" s="27">
        <f t="shared" si="1"/>
        <v>0.43478260869565216</v>
      </c>
      <c r="I8" s="27">
        <f t="shared" si="2"/>
        <v>0.41037207357859529</v>
      </c>
      <c r="J8" s="28">
        <f>'[1]отчеты 1 полугодие'!I7</f>
        <v>2</v>
      </c>
      <c r="K8" s="28">
        <f>'[1]отчеты 1 полугодие'!J7</f>
        <v>0</v>
      </c>
      <c r="L8" s="29">
        <f t="shared" si="3"/>
        <v>0</v>
      </c>
      <c r="M8" s="30">
        <f>'[1]отчеты 1 полугодие'!M7</f>
        <v>1</v>
      </c>
      <c r="N8" s="30">
        <f>'[1]отчеты 1 полугодие'!N7</f>
        <v>0</v>
      </c>
      <c r="O8" s="26">
        <f t="shared" ref="O8:O13" si="5">N8/M8</f>
        <v>0</v>
      </c>
      <c r="P8" s="26">
        <f>100*(0.35*I8+0.35*L8+0.3*O8)</f>
        <v>14.363022575250833</v>
      </c>
      <c r="Q8" s="31">
        <v>0</v>
      </c>
      <c r="R8" s="32">
        <f>'[1]отчеты 1 полугодие'!O7</f>
        <v>1791</v>
      </c>
      <c r="S8" s="32">
        <f>'[1]отчеты 1 полугодие'!P7</f>
        <v>2576.1</v>
      </c>
      <c r="T8" s="26">
        <v>1</v>
      </c>
      <c r="U8" s="33">
        <v>50</v>
      </c>
    </row>
    <row r="9" spans="1:24" s="34" customFormat="1" ht="16.5" customHeight="1" x14ac:dyDescent="0.25">
      <c r="A9" s="19">
        <v>4</v>
      </c>
      <c r="B9" s="24" t="s">
        <v>22</v>
      </c>
      <c r="C9" s="25">
        <f>'[1]отчеты 1 полугодие'!E8</f>
        <v>11000</v>
      </c>
      <c r="D9" s="25">
        <f>'[1]отчеты 1 полугодие'!F8</f>
        <v>3714</v>
      </c>
      <c r="E9" s="26">
        <f t="shared" si="0"/>
        <v>0.33763636363636362</v>
      </c>
      <c r="F9" s="25">
        <f>'[1]отчеты 1 полугодие'!C8</f>
        <v>50</v>
      </c>
      <c r="G9" s="25">
        <f>'[1]отчеты 1 полугодие'!D8</f>
        <v>23</v>
      </c>
      <c r="H9" s="27">
        <f t="shared" si="1"/>
        <v>0.46</v>
      </c>
      <c r="I9" s="27">
        <f t="shared" si="2"/>
        <v>0.39881818181818185</v>
      </c>
      <c r="J9" s="28">
        <f>'[1]отчеты 1 полугодие'!I8</f>
        <v>2</v>
      </c>
      <c r="K9" s="28">
        <f>'[1]отчеты 1 полугодие'!J8</f>
        <v>2</v>
      </c>
      <c r="L9" s="29">
        <f t="shared" si="3"/>
        <v>1</v>
      </c>
      <c r="M9" s="30">
        <f>'[1]отчеты 1 полугодие'!M8</f>
        <v>0</v>
      </c>
      <c r="N9" s="30">
        <f>'[1]отчеты 1 полугодие'!N8</f>
        <v>0</v>
      </c>
      <c r="O9" s="26">
        <v>0</v>
      </c>
      <c r="P9" s="26">
        <f>100*(0.5*I9+0.5*L9+0.3*O9)</f>
        <v>69.940909090909088</v>
      </c>
      <c r="Q9" s="31">
        <v>0</v>
      </c>
      <c r="R9" s="32">
        <f>'[1]отчеты 1 полугодие'!O8</f>
        <v>800</v>
      </c>
      <c r="S9" s="32">
        <f>'[1]отчеты 1 полугодие'!P8</f>
        <v>528.20000000000005</v>
      </c>
      <c r="T9" s="26">
        <f t="shared" si="4"/>
        <v>0.66025</v>
      </c>
      <c r="U9" s="33">
        <v>0</v>
      </c>
    </row>
    <row r="10" spans="1:24" s="34" customFormat="1" ht="16.5" customHeight="1" x14ac:dyDescent="0.25">
      <c r="A10" s="19">
        <v>5</v>
      </c>
      <c r="B10" s="24" t="s">
        <v>23</v>
      </c>
      <c r="C10" s="25">
        <f>'[1]отчеты 1 полугодие'!E9</f>
        <v>14100</v>
      </c>
      <c r="D10" s="25">
        <f>'[1]отчеты 1 полугодие'!F9</f>
        <v>8200</v>
      </c>
      <c r="E10" s="26">
        <f t="shared" si="0"/>
        <v>0.58156028368794321</v>
      </c>
      <c r="F10" s="25">
        <f>'[1]отчеты 1 полугодие'!C9</f>
        <v>77</v>
      </c>
      <c r="G10" s="25">
        <f>'[1]отчеты 1 полугодие'!D9</f>
        <v>42</v>
      </c>
      <c r="H10" s="27">
        <f t="shared" si="1"/>
        <v>0.54545454545454541</v>
      </c>
      <c r="I10" s="27">
        <f t="shared" si="2"/>
        <v>0.56350741457124431</v>
      </c>
      <c r="J10" s="28">
        <f>'[1]отчеты 1 полугодие'!I9</f>
        <v>2</v>
      </c>
      <c r="K10" s="28">
        <f>'[1]отчеты 1 полугодие'!J9</f>
        <v>2</v>
      </c>
      <c r="L10" s="29">
        <f t="shared" si="3"/>
        <v>1</v>
      </c>
      <c r="M10" s="30">
        <f>'[1]отчеты 1 полугодие'!M9</f>
        <v>0</v>
      </c>
      <c r="N10" s="30">
        <f>'[1]отчеты 1 полугодие'!N9</f>
        <v>0</v>
      </c>
      <c r="O10" s="26">
        <v>0</v>
      </c>
      <c r="P10" s="26">
        <f>100*(0.5*I10+0.5*L10+0.3*O10)</f>
        <v>78.175370728562228</v>
      </c>
      <c r="Q10" s="31">
        <v>0</v>
      </c>
      <c r="R10" s="32">
        <f>'[1]отчеты 1 полугодие'!O9</f>
        <v>725</v>
      </c>
      <c r="S10" s="32">
        <f>'[1]отчеты 1 полугодие'!P9</f>
        <v>506.2</v>
      </c>
      <c r="T10" s="26">
        <f t="shared" si="4"/>
        <v>0.69820689655172408</v>
      </c>
      <c r="U10" s="33">
        <v>0</v>
      </c>
    </row>
    <row r="11" spans="1:24" s="34" customFormat="1" ht="15.75" customHeight="1" x14ac:dyDescent="0.25">
      <c r="A11" s="19">
        <v>6</v>
      </c>
      <c r="B11" s="24" t="s">
        <v>24</v>
      </c>
      <c r="C11" s="25">
        <f>'[1]отчеты 1 полугодие'!E10</f>
        <v>12700</v>
      </c>
      <c r="D11" s="25">
        <f>'[1]отчеты 1 полугодие'!F10</f>
        <v>6500</v>
      </c>
      <c r="E11" s="26">
        <f t="shared" si="0"/>
        <v>0.51181102362204722</v>
      </c>
      <c r="F11" s="25">
        <f>'[1]отчеты 1 полугодие'!C10</f>
        <v>60</v>
      </c>
      <c r="G11" s="25">
        <f>'[1]отчеты 1 полугодие'!D10</f>
        <v>32</v>
      </c>
      <c r="H11" s="27">
        <f t="shared" si="1"/>
        <v>0.53333333333333333</v>
      </c>
      <c r="I11" s="27">
        <f t="shared" si="2"/>
        <v>0.52257217847769022</v>
      </c>
      <c r="J11" s="28">
        <f>'[1]отчеты 1 полугодие'!I10</f>
        <v>2</v>
      </c>
      <c r="K11" s="28">
        <f>'[1]отчеты 1 полугодие'!J10</f>
        <v>1</v>
      </c>
      <c r="L11" s="29">
        <f t="shared" si="3"/>
        <v>0.5</v>
      </c>
      <c r="M11" s="30">
        <f>'[1]отчеты 1 полугодие'!M10</f>
        <v>1</v>
      </c>
      <c r="N11" s="30">
        <f>'[1]отчеты 1 полугодие'!N10</f>
        <v>1</v>
      </c>
      <c r="O11" s="26">
        <f t="shared" si="5"/>
        <v>1</v>
      </c>
      <c r="P11" s="26">
        <f>100*(0.35*I11+0.35*L11+0.3*O11)</f>
        <v>65.790026246719151</v>
      </c>
      <c r="Q11" s="31">
        <v>0</v>
      </c>
      <c r="R11" s="32">
        <f>'[1]отчеты 1 полугодие'!O10</f>
        <v>880</v>
      </c>
      <c r="S11" s="32">
        <f>'[1]отчеты 1 полугодие'!P10</f>
        <v>450</v>
      </c>
      <c r="T11" s="26">
        <f t="shared" si="4"/>
        <v>0.51136363636363635</v>
      </c>
      <c r="U11" s="33">
        <v>0</v>
      </c>
    </row>
    <row r="12" spans="1:24" s="34" customFormat="1" ht="16.5" customHeight="1" x14ac:dyDescent="0.25">
      <c r="A12" s="19">
        <v>7</v>
      </c>
      <c r="B12" s="24" t="s">
        <v>25</v>
      </c>
      <c r="C12" s="25">
        <f>'[1]отчеты 1 полугодие'!E11</f>
        <v>17700</v>
      </c>
      <c r="D12" s="25">
        <f>'[1]отчеты 1 полугодие'!F11</f>
        <v>11756</v>
      </c>
      <c r="E12" s="26">
        <f t="shared" si="0"/>
        <v>0.66418079096045202</v>
      </c>
      <c r="F12" s="25">
        <f>'[1]отчеты 1 полугодие'!C11</f>
        <v>120</v>
      </c>
      <c r="G12" s="25">
        <f>'[1]отчеты 1 полугодие'!D11</f>
        <v>102</v>
      </c>
      <c r="H12" s="27">
        <f t="shared" si="1"/>
        <v>0.85</v>
      </c>
      <c r="I12" s="27">
        <f t="shared" si="2"/>
        <v>0.75709039548022594</v>
      </c>
      <c r="J12" s="28">
        <f>'[1]отчеты 1 полугодие'!I11</f>
        <v>1</v>
      </c>
      <c r="K12" s="28">
        <f>'[1]отчеты 1 полугодие'!J11</f>
        <v>1</v>
      </c>
      <c r="L12" s="29">
        <f t="shared" si="3"/>
        <v>1</v>
      </c>
      <c r="M12" s="30">
        <f>'[1]отчеты 1 полугодие'!M11</f>
        <v>0</v>
      </c>
      <c r="N12" s="30">
        <f>'[1]отчеты 1 полугодие'!N11</f>
        <v>0</v>
      </c>
      <c r="O12" s="26">
        <v>0</v>
      </c>
      <c r="P12" s="26">
        <f>100*(0.5*I12+0.5*L12+0.3*O12)</f>
        <v>87.854519774011294</v>
      </c>
      <c r="Q12" s="31">
        <v>85</v>
      </c>
      <c r="R12" s="32">
        <f>'[1]отчеты 1 полугодие'!O11</f>
        <v>2960</v>
      </c>
      <c r="S12" s="32">
        <f>'[1]отчеты 1 полугодие'!P11</f>
        <v>2512.35</v>
      </c>
      <c r="T12" s="26">
        <f t="shared" si="4"/>
        <v>0.84876689189189181</v>
      </c>
      <c r="U12" s="33">
        <v>30</v>
      </c>
    </row>
    <row r="13" spans="1:24" s="34" customFormat="1" ht="16.5" customHeight="1" x14ac:dyDescent="0.25">
      <c r="A13" s="19">
        <v>8</v>
      </c>
      <c r="B13" s="24" t="s">
        <v>26</v>
      </c>
      <c r="C13" s="25">
        <f>'[1]отчеты 1 полугодие'!E12</f>
        <v>6000</v>
      </c>
      <c r="D13" s="25">
        <f>'[1]отчеты 1 полугодие'!F12</f>
        <v>6000</v>
      </c>
      <c r="E13" s="26">
        <f t="shared" si="0"/>
        <v>1</v>
      </c>
      <c r="F13" s="25">
        <f>'[1]отчеты 1 полугодие'!C12</f>
        <v>11</v>
      </c>
      <c r="G13" s="25">
        <f>'[1]отчеты 1 полугодие'!D12</f>
        <v>20</v>
      </c>
      <c r="H13" s="27">
        <v>1</v>
      </c>
      <c r="I13" s="27">
        <f t="shared" si="2"/>
        <v>1</v>
      </c>
      <c r="J13" s="28">
        <f>'[1]отчеты 1 полугодие'!I12</f>
        <v>2</v>
      </c>
      <c r="K13" s="28">
        <f>'[1]отчеты 1 полугодие'!J12</f>
        <v>0</v>
      </c>
      <c r="L13" s="29">
        <f t="shared" si="3"/>
        <v>0</v>
      </c>
      <c r="M13" s="30">
        <f>'[1]отчеты 1 полугодие'!M12</f>
        <v>2</v>
      </c>
      <c r="N13" s="30">
        <f>'[1]отчеты 1 полугодие'!N12</f>
        <v>0</v>
      </c>
      <c r="O13" s="26">
        <f t="shared" si="5"/>
        <v>0</v>
      </c>
      <c r="P13" s="26">
        <f>100*(0.35*I13+0.35*L13+0.3*O13)</f>
        <v>35</v>
      </c>
      <c r="Q13" s="31">
        <v>0</v>
      </c>
      <c r="R13" s="32">
        <f>'[1]отчеты 1 полугодие'!O12</f>
        <v>1137.48</v>
      </c>
      <c r="S13" s="32">
        <f>'[1]отчеты 1 полугодие'!P12</f>
        <v>1137.4849999999999</v>
      </c>
      <c r="T13" s="26">
        <f t="shared" si="4"/>
        <v>1.0000043956816822</v>
      </c>
      <c r="U13" s="33">
        <v>50</v>
      </c>
    </row>
    <row r="14" spans="1:24" s="34" customFormat="1" ht="16.5" customHeight="1" x14ac:dyDescent="0.25">
      <c r="A14" s="19">
        <v>9</v>
      </c>
      <c r="B14" s="24" t="s">
        <v>27</v>
      </c>
      <c r="C14" s="25">
        <f>'[1]отчеты 1 полугодие'!E13</f>
        <v>4450</v>
      </c>
      <c r="D14" s="25">
        <f>'[1]отчеты 1 полугодие'!F13</f>
        <v>910</v>
      </c>
      <c r="E14" s="26">
        <f t="shared" si="0"/>
        <v>0.20449438202247192</v>
      </c>
      <c r="F14" s="25">
        <f>'[1]отчеты 1 полугодие'!C13</f>
        <v>40</v>
      </c>
      <c r="G14" s="25">
        <f>'[1]отчеты 1 полугодие'!D13</f>
        <v>16</v>
      </c>
      <c r="H14" s="27">
        <f t="shared" si="1"/>
        <v>0.4</v>
      </c>
      <c r="I14" s="27">
        <f t="shared" si="2"/>
        <v>0.30224719101123598</v>
      </c>
      <c r="J14" s="28">
        <f>'[1]отчеты 1 полугодие'!I13</f>
        <v>2</v>
      </c>
      <c r="K14" s="28">
        <f>'[1]отчеты 1 полугодие'!J13</f>
        <v>3</v>
      </c>
      <c r="L14" s="29">
        <v>1</v>
      </c>
      <c r="M14" s="30">
        <f>'[1]отчеты 1 полугодие'!M13</f>
        <v>0</v>
      </c>
      <c r="N14" s="30">
        <f>'[1]отчеты 1 полугодие'!N13</f>
        <v>0</v>
      </c>
      <c r="O14" s="26">
        <v>0</v>
      </c>
      <c r="P14" s="26">
        <f>100*(0.5*I14+0.5*L14+0.3*O14)</f>
        <v>65.112359550561806</v>
      </c>
      <c r="Q14" s="31">
        <v>0</v>
      </c>
      <c r="R14" s="32">
        <f>'[1]отчеты 1 полугодие'!O13</f>
        <v>251.5</v>
      </c>
      <c r="S14" s="32">
        <f>'[1]отчеты 1 полугодие'!P13</f>
        <v>61</v>
      </c>
      <c r="T14" s="26">
        <f t="shared" si="4"/>
        <v>0.24254473161033796</v>
      </c>
      <c r="U14" s="33">
        <v>0</v>
      </c>
    </row>
    <row r="15" spans="1:24" s="34" customFormat="1" ht="16.5" customHeight="1" x14ac:dyDescent="0.25">
      <c r="A15" s="19">
        <v>10</v>
      </c>
      <c r="B15" s="24" t="s">
        <v>28</v>
      </c>
      <c r="C15" s="25">
        <f>'[1]отчеты 1 полугодие'!E14</f>
        <v>7900</v>
      </c>
      <c r="D15" s="25">
        <f>'[1]отчеты 1 полугодие'!F14</f>
        <v>4000</v>
      </c>
      <c r="E15" s="26">
        <f t="shared" si="0"/>
        <v>0.50632911392405067</v>
      </c>
      <c r="F15" s="25">
        <f>'[1]отчеты 1 полугодие'!C14</f>
        <v>49</v>
      </c>
      <c r="G15" s="25">
        <f>'[1]отчеты 1 полугодие'!D14</f>
        <v>25</v>
      </c>
      <c r="H15" s="27">
        <f t="shared" si="1"/>
        <v>0.51020408163265307</v>
      </c>
      <c r="I15" s="27">
        <f t="shared" si="2"/>
        <v>0.50826659777835181</v>
      </c>
      <c r="J15" s="28">
        <f>'[1]отчеты 1 полугодие'!I14</f>
        <v>2</v>
      </c>
      <c r="K15" s="28">
        <f>'[1]отчеты 1 полугодие'!J14</f>
        <v>2</v>
      </c>
      <c r="L15" s="29">
        <f t="shared" si="3"/>
        <v>1</v>
      </c>
      <c r="M15" s="30">
        <f>'[1]отчеты 1 полугодие'!M14</f>
        <v>0</v>
      </c>
      <c r="N15" s="30">
        <f>'[1]отчеты 1 полугодие'!N14</f>
        <v>0</v>
      </c>
      <c r="O15" s="26">
        <v>0</v>
      </c>
      <c r="P15" s="26">
        <f>100*(0.5*I15+0.5*L15+0.3*O15)</f>
        <v>75.413329888917588</v>
      </c>
      <c r="Q15" s="31">
        <v>0</v>
      </c>
      <c r="R15" s="32">
        <f>'[1]отчеты 1 полугодие'!O14</f>
        <v>536</v>
      </c>
      <c r="S15" s="32">
        <f>'[1]отчеты 1 полугодие'!P14</f>
        <v>297.7</v>
      </c>
      <c r="T15" s="26">
        <f t="shared" si="4"/>
        <v>0.55541044776119397</v>
      </c>
      <c r="U15" s="33">
        <v>0</v>
      </c>
    </row>
    <row r="16" spans="1:24" s="34" customFormat="1" ht="16.5" customHeight="1" x14ac:dyDescent="0.25">
      <c r="A16" s="19">
        <v>11</v>
      </c>
      <c r="B16" s="24" t="s">
        <v>29</v>
      </c>
      <c r="C16" s="25">
        <f>'[1]отчеты 1 полугодие'!E15</f>
        <v>4200</v>
      </c>
      <c r="D16" s="25">
        <f>'[1]отчеты 1 полугодие'!F15</f>
        <v>1709</v>
      </c>
      <c r="E16" s="26">
        <f t="shared" si="0"/>
        <v>0.40690476190476188</v>
      </c>
      <c r="F16" s="25">
        <f>'[1]отчеты 1 полугодие'!C15</f>
        <v>37</v>
      </c>
      <c r="G16" s="25">
        <f>'[1]отчеты 1 полугодие'!D15</f>
        <v>14</v>
      </c>
      <c r="H16" s="27">
        <f t="shared" si="1"/>
        <v>0.3783783783783784</v>
      </c>
      <c r="I16" s="27">
        <f t="shared" si="2"/>
        <v>0.39264157014157014</v>
      </c>
      <c r="J16" s="28">
        <f>'[1]отчеты 1 полугодие'!I15</f>
        <v>2</v>
      </c>
      <c r="K16" s="28">
        <f>'[1]отчеты 1 полугодие'!J15</f>
        <v>1</v>
      </c>
      <c r="L16" s="29">
        <f t="shared" si="3"/>
        <v>0.5</v>
      </c>
      <c r="M16" s="30">
        <f>'[1]отчеты 1 полугодие'!M15</f>
        <v>1</v>
      </c>
      <c r="N16" s="30">
        <f>'[1]отчеты 1 полугодие'!N15</f>
        <v>3</v>
      </c>
      <c r="O16" s="26">
        <v>1</v>
      </c>
      <c r="P16" s="26">
        <f>100*(0.35*I16+0.35*L16+0.3*O16)</f>
        <v>61.242454954954951</v>
      </c>
      <c r="Q16" s="31">
        <v>0</v>
      </c>
      <c r="R16" s="32">
        <f>'[1]отчеты 1 полугодие'!O15</f>
        <v>390</v>
      </c>
      <c r="S16" s="32">
        <f>'[1]отчеты 1 полугодие'!P15</f>
        <v>94</v>
      </c>
      <c r="T16" s="26">
        <f t="shared" si="4"/>
        <v>0.24102564102564103</v>
      </c>
      <c r="U16" s="33">
        <v>0</v>
      </c>
    </row>
    <row r="17" spans="1:24" s="34" customFormat="1" ht="16.5" customHeight="1" x14ac:dyDescent="0.25">
      <c r="A17" s="19">
        <v>12</v>
      </c>
      <c r="B17" s="24" t="s">
        <v>30</v>
      </c>
      <c r="C17" s="25">
        <f>'[1]отчеты 1 полугодие'!E16</f>
        <v>5000</v>
      </c>
      <c r="D17" s="25">
        <f>'[1]отчеты 1 полугодие'!F16</f>
        <v>2500</v>
      </c>
      <c r="E17" s="26">
        <f t="shared" si="0"/>
        <v>0.5</v>
      </c>
      <c r="F17" s="25">
        <f>'[1]отчеты 1 полугодие'!C16</f>
        <v>40</v>
      </c>
      <c r="G17" s="25">
        <f>'[1]отчеты 1 полугодие'!D16</f>
        <v>24</v>
      </c>
      <c r="H17" s="27">
        <f t="shared" si="1"/>
        <v>0.6</v>
      </c>
      <c r="I17" s="27">
        <f t="shared" si="2"/>
        <v>0.55000000000000004</v>
      </c>
      <c r="J17" s="28">
        <f>'[1]отчеты 1 полугодие'!I16</f>
        <v>1</v>
      </c>
      <c r="K17" s="28">
        <f>'[1]отчеты 1 полугодие'!J16</f>
        <v>0</v>
      </c>
      <c r="L17" s="29">
        <f t="shared" si="3"/>
        <v>0</v>
      </c>
      <c r="M17" s="30">
        <f>'[1]отчеты 1 полугодие'!M16</f>
        <v>2</v>
      </c>
      <c r="N17" s="30">
        <f>'[1]отчеты 1 полугодие'!N16</f>
        <v>0</v>
      </c>
      <c r="O17" s="26">
        <v>0</v>
      </c>
      <c r="P17" s="26">
        <f>100*(0.5*I17+0.5*L17+0.3*O17)</f>
        <v>27.500000000000004</v>
      </c>
      <c r="Q17" s="31">
        <v>0</v>
      </c>
      <c r="R17" s="32">
        <f>'[1]отчеты 1 полугодие'!O16</f>
        <v>150</v>
      </c>
      <c r="S17" s="32">
        <f>'[1]отчеты 1 полугодие'!P16</f>
        <v>52.5</v>
      </c>
      <c r="T17" s="26">
        <f t="shared" si="4"/>
        <v>0.35</v>
      </c>
      <c r="U17" s="33">
        <v>0</v>
      </c>
    </row>
    <row r="18" spans="1:24" s="40" customFormat="1" ht="16.5" customHeight="1" x14ac:dyDescent="0.25">
      <c r="A18" s="35"/>
      <c r="B18" s="36" t="s">
        <v>31</v>
      </c>
      <c r="C18" s="37">
        <f>SUM(C6:C17)</f>
        <v>176055</v>
      </c>
      <c r="D18" s="37">
        <f>SUM(D6:D17)</f>
        <v>80270</v>
      </c>
      <c r="E18" s="26"/>
      <c r="F18" s="38">
        <f>'[2]отчеты 1 кв'!C17</f>
        <v>398</v>
      </c>
      <c r="G18" s="38">
        <f>'[2]отчеты 1 кв'!D17</f>
        <v>445</v>
      </c>
      <c r="H18" s="26"/>
      <c r="I18" s="26"/>
      <c r="J18" s="37">
        <f>SUM(J6:J17)</f>
        <v>23</v>
      </c>
      <c r="K18" s="37">
        <f>SUM(K6:K17)</f>
        <v>15</v>
      </c>
      <c r="L18" s="26"/>
      <c r="M18" s="37">
        <f>SUM(M6:M17)</f>
        <v>11</v>
      </c>
      <c r="N18" s="37">
        <f>SUM(N6:N17)</f>
        <v>9</v>
      </c>
      <c r="O18" s="26"/>
      <c r="P18" s="26"/>
      <c r="Q18" s="31"/>
      <c r="R18" s="39">
        <f>SUM(R6:R17)</f>
        <v>14240.98</v>
      </c>
      <c r="S18" s="39">
        <f>SUM(S6:S17)</f>
        <v>11324.455000000002</v>
      </c>
      <c r="T18" s="26"/>
      <c r="U18" s="33"/>
    </row>
    <row r="19" spans="1:24" s="52" customFormat="1" ht="16.5" customHeight="1" x14ac:dyDescent="0.25">
      <c r="A19" s="41"/>
      <c r="B19" s="42"/>
      <c r="C19" s="43"/>
      <c r="D19" s="43"/>
      <c r="E19" s="44"/>
      <c r="F19" s="41"/>
      <c r="G19" s="41"/>
      <c r="H19" s="44"/>
      <c r="I19" s="44"/>
      <c r="J19" s="45"/>
      <c r="K19" s="43"/>
      <c r="L19" s="44"/>
      <c r="M19" s="46"/>
      <c r="N19" s="46"/>
      <c r="O19" s="44"/>
      <c r="P19" s="47"/>
      <c r="Q19" s="48"/>
      <c r="R19" s="49"/>
      <c r="S19" s="49"/>
      <c r="T19" s="50"/>
      <c r="U19" s="50"/>
      <c r="V19" s="44"/>
      <c r="W19" s="44"/>
      <c r="X19" s="51"/>
    </row>
    <row r="20" spans="1:24" ht="32.25" customHeight="1" x14ac:dyDescent="0.25">
      <c r="A20" s="11"/>
      <c r="B20" s="4" t="s">
        <v>2</v>
      </c>
      <c r="C20" s="53" t="s">
        <v>3</v>
      </c>
      <c r="D20" s="54"/>
      <c r="E20" s="54"/>
      <c r="F20" s="54"/>
      <c r="G20" s="54"/>
      <c r="H20" s="55"/>
      <c r="I20" s="10" t="s">
        <v>4</v>
      </c>
      <c r="J20" s="5" t="s">
        <v>5</v>
      </c>
      <c r="K20" s="6"/>
      <c r="L20" s="7"/>
      <c r="M20" s="4" t="s">
        <v>6</v>
      </c>
      <c r="N20" s="4"/>
      <c r="O20" s="4"/>
      <c r="P20" s="56" t="s">
        <v>7</v>
      </c>
      <c r="Q20" s="57" t="s">
        <v>8</v>
      </c>
      <c r="R20" s="4" t="s">
        <v>9</v>
      </c>
      <c r="S20" s="4"/>
      <c r="T20" s="4" t="s">
        <v>10</v>
      </c>
      <c r="U20" s="57" t="s">
        <v>8</v>
      </c>
      <c r="V20" s="44"/>
      <c r="W20" s="58"/>
      <c r="X20" s="1"/>
    </row>
    <row r="21" spans="1:24" ht="52.5" customHeight="1" x14ac:dyDescent="0.25">
      <c r="A21" s="11"/>
      <c r="B21" s="4"/>
      <c r="C21" s="59" t="s">
        <v>11</v>
      </c>
      <c r="D21" s="60"/>
      <c r="E21" s="4" t="s">
        <v>4</v>
      </c>
      <c r="F21" s="59" t="s">
        <v>12</v>
      </c>
      <c r="G21" s="60"/>
      <c r="H21" s="4" t="s">
        <v>4</v>
      </c>
      <c r="I21" s="16"/>
      <c r="J21" s="61" t="s">
        <v>32</v>
      </c>
      <c r="K21" s="62"/>
      <c r="L21" s="13" t="s">
        <v>14</v>
      </c>
      <c r="M21" s="11" t="s">
        <v>15</v>
      </c>
      <c r="N21" s="11"/>
      <c r="O21" s="4" t="s">
        <v>16</v>
      </c>
      <c r="P21" s="56"/>
      <c r="Q21" s="57"/>
      <c r="R21" s="11" t="s">
        <v>17</v>
      </c>
      <c r="S21" s="11" t="s">
        <v>18</v>
      </c>
      <c r="T21" s="4"/>
      <c r="U21" s="57"/>
      <c r="X21" s="1"/>
    </row>
    <row r="22" spans="1:24" ht="20.25" customHeight="1" x14ac:dyDescent="0.25">
      <c r="A22" s="11"/>
      <c r="B22" s="4"/>
      <c r="C22" s="18" t="s">
        <v>17</v>
      </c>
      <c r="D22" s="18" t="s">
        <v>18</v>
      </c>
      <c r="E22" s="4"/>
      <c r="F22" s="18" t="s">
        <v>17</v>
      </c>
      <c r="G22" s="18" t="s">
        <v>18</v>
      </c>
      <c r="H22" s="4"/>
      <c r="I22" s="23"/>
      <c r="J22" s="18" t="s">
        <v>17</v>
      </c>
      <c r="K22" s="18" t="s">
        <v>18</v>
      </c>
      <c r="L22" s="20"/>
      <c r="M22" s="18" t="s">
        <v>17</v>
      </c>
      <c r="N22" s="18" t="s">
        <v>18</v>
      </c>
      <c r="O22" s="4"/>
      <c r="P22" s="56"/>
      <c r="Q22" s="57"/>
      <c r="R22" s="11"/>
      <c r="S22" s="11"/>
      <c r="T22" s="4"/>
      <c r="U22" s="57"/>
      <c r="X22" s="1"/>
    </row>
    <row r="23" spans="1:24" s="34" customFormat="1" ht="16.5" customHeight="1" x14ac:dyDescent="0.25">
      <c r="A23" s="19">
        <v>13</v>
      </c>
      <c r="B23" s="63" t="s">
        <v>33</v>
      </c>
      <c r="C23" s="64">
        <f>'[1]отчеты 1 полугодие'!E22</f>
        <v>4800</v>
      </c>
      <c r="D23" s="64">
        <f>'[1]отчеты 1 полугодие'!F22</f>
        <v>5542</v>
      </c>
      <c r="E23" s="26">
        <v>1</v>
      </c>
      <c r="F23" s="30">
        <f>'[1]отчеты 1 полугодие'!C22</f>
        <v>30</v>
      </c>
      <c r="G23" s="30">
        <f>'[1]отчеты 1 полугодие'!D22</f>
        <v>17</v>
      </c>
      <c r="H23" s="27">
        <f>G23/F23</f>
        <v>0.56666666666666665</v>
      </c>
      <c r="I23" s="27">
        <f>1/2*(E23+H23)</f>
        <v>0.78333333333333333</v>
      </c>
      <c r="J23" s="30">
        <f>'[1]отчеты 1 полугодие'!G22</f>
        <v>21</v>
      </c>
      <c r="K23" s="30">
        <f>'[1]отчеты 1 полугодие'!H22</f>
        <v>14</v>
      </c>
      <c r="L23" s="65">
        <f>K23/J23</f>
        <v>0.66666666666666663</v>
      </c>
      <c r="M23" s="66">
        <f>'[1]отчеты 1 полугодие'!M22</f>
        <v>0</v>
      </c>
      <c r="N23" s="66">
        <f>'[1]отчеты 1 полугодие'!N22</f>
        <v>0</v>
      </c>
      <c r="O23" s="67">
        <v>0</v>
      </c>
      <c r="P23" s="26">
        <f>100*(0.35*I23+0.35*L23+0.3*O23)</f>
        <v>50.749999999999993</v>
      </c>
      <c r="Q23" s="68">
        <v>0</v>
      </c>
      <c r="R23" s="32">
        <f>'[1]отчеты 1 полугодие'!O22</f>
        <v>520</v>
      </c>
      <c r="S23" s="32">
        <f>'[1]отчеты 1 полугодие'!P22</f>
        <v>306</v>
      </c>
      <c r="T23" s="26">
        <f>S23/R23</f>
        <v>0.58846153846153848</v>
      </c>
      <c r="U23" s="68">
        <v>0</v>
      </c>
    </row>
    <row r="24" spans="1:24" s="34" customFormat="1" ht="16.5" customHeight="1" x14ac:dyDescent="0.25">
      <c r="A24" s="19">
        <v>15</v>
      </c>
      <c r="B24" s="63" t="s">
        <v>34</v>
      </c>
      <c r="C24" s="64">
        <f>'[1]отчеты 1 полугодие'!E23</f>
        <v>13603</v>
      </c>
      <c r="D24" s="64">
        <f>'[1]отчеты 1 полугодие'!F23</f>
        <v>7300</v>
      </c>
      <c r="E24" s="26">
        <f t="shared" ref="E24:E32" si="6">D24/C24</f>
        <v>0.53664632801587886</v>
      </c>
      <c r="F24" s="30">
        <f>'[1]отчеты 1 полугодие'!C23</f>
        <v>22</v>
      </c>
      <c r="G24" s="30">
        <f>'[1]отчеты 1 полугодие'!D23</f>
        <v>5</v>
      </c>
      <c r="H24" s="27">
        <f t="shared" ref="H24:H33" si="7">G24/F24</f>
        <v>0.22727272727272727</v>
      </c>
      <c r="I24" s="27">
        <f t="shared" ref="I24:I33" si="8">1/2*(E24+H24)</f>
        <v>0.38195952764430308</v>
      </c>
      <c r="J24" s="30">
        <f>'[1]отчеты 1 полугодие'!G23</f>
        <v>12</v>
      </c>
      <c r="K24" s="30">
        <f>'[1]отчеты 1 полугодие'!H23</f>
        <v>5</v>
      </c>
      <c r="L24" s="65">
        <f t="shared" ref="L24:L33" si="9">K24/J24</f>
        <v>0.41666666666666669</v>
      </c>
      <c r="M24" s="66">
        <f>'[1]отчеты 1 полугодие'!M23</f>
        <v>0</v>
      </c>
      <c r="N24" s="66">
        <f>'[1]отчеты 1 полугодие'!N23</f>
        <v>0</v>
      </c>
      <c r="O24" s="67">
        <v>0</v>
      </c>
      <c r="P24" s="26">
        <f>100*(0.5*I24+0.5*L24+0.3*O24)</f>
        <v>39.931309715548494</v>
      </c>
      <c r="Q24" s="68">
        <v>0</v>
      </c>
      <c r="R24" s="32">
        <f>'[1]отчеты 1 полугодие'!O23</f>
        <v>1120</v>
      </c>
      <c r="S24" s="32">
        <f>'[1]отчеты 1 полугодие'!P23</f>
        <v>0</v>
      </c>
      <c r="T24" s="26">
        <f t="shared" ref="T24:T33" si="10">S24/R24</f>
        <v>0</v>
      </c>
      <c r="U24" s="68">
        <v>0</v>
      </c>
    </row>
    <row r="25" spans="1:24" s="34" customFormat="1" ht="16.5" customHeight="1" x14ac:dyDescent="0.25">
      <c r="A25" s="19">
        <v>16</v>
      </c>
      <c r="B25" s="63" t="s">
        <v>35</v>
      </c>
      <c r="C25" s="64">
        <f>'[1]отчеты 1 полугодие'!E24</f>
        <v>4950</v>
      </c>
      <c r="D25" s="64">
        <f>'[1]отчеты 1 полугодие'!F24</f>
        <v>1950</v>
      </c>
      <c r="E25" s="26">
        <f t="shared" si="6"/>
        <v>0.39393939393939392</v>
      </c>
      <c r="F25" s="30">
        <f>'[1]отчеты 1 полугодие'!C24</f>
        <v>14</v>
      </c>
      <c r="G25" s="30">
        <f>'[1]отчеты 1 полугодие'!D24</f>
        <v>6</v>
      </c>
      <c r="H25" s="27">
        <f t="shared" si="7"/>
        <v>0.42857142857142855</v>
      </c>
      <c r="I25" s="27">
        <f t="shared" si="8"/>
        <v>0.41125541125541121</v>
      </c>
      <c r="J25" s="30">
        <f>'[1]отчеты 1 полугодие'!G24</f>
        <v>4</v>
      </c>
      <c r="K25" s="30">
        <f>'[1]отчеты 1 полугодие'!H24</f>
        <v>2</v>
      </c>
      <c r="L25" s="65">
        <f t="shared" si="9"/>
        <v>0.5</v>
      </c>
      <c r="M25" s="66">
        <f>'[1]отчеты 1 полугодие'!M24</f>
        <v>0</v>
      </c>
      <c r="N25" s="66">
        <f>'[1]отчеты 1 полугодие'!N24</f>
        <v>0</v>
      </c>
      <c r="O25" s="67">
        <v>0</v>
      </c>
      <c r="P25" s="26">
        <f>100*(0.5*I25+0.5*L25+0.3*O25)</f>
        <v>45.562770562770559</v>
      </c>
      <c r="Q25" s="68">
        <v>0</v>
      </c>
      <c r="R25" s="32">
        <f>'[1]отчеты 1 полугодие'!O24</f>
        <v>380</v>
      </c>
      <c r="S25" s="32">
        <f>'[1]отчеты 1 полугодие'!P24</f>
        <v>180</v>
      </c>
      <c r="T25" s="26">
        <f t="shared" si="10"/>
        <v>0.47368421052631576</v>
      </c>
      <c r="U25" s="68">
        <v>0</v>
      </c>
    </row>
    <row r="26" spans="1:24" s="34" customFormat="1" ht="16.5" customHeight="1" x14ac:dyDescent="0.25">
      <c r="A26" s="19">
        <v>17</v>
      </c>
      <c r="B26" s="63" t="s">
        <v>36</v>
      </c>
      <c r="C26" s="64">
        <f>'[1]отчеты 1 полугодие'!E25</f>
        <v>4696</v>
      </c>
      <c r="D26" s="64">
        <f>'[1]отчеты 1 полугодие'!F25</f>
        <v>2400</v>
      </c>
      <c r="E26" s="26">
        <f t="shared" si="6"/>
        <v>0.51107325383304936</v>
      </c>
      <c r="F26" s="30">
        <f>'[1]отчеты 1 полугодие'!C25</f>
        <v>5</v>
      </c>
      <c r="G26" s="30">
        <f>'[1]отчеты 1 полугодие'!D25</f>
        <v>4</v>
      </c>
      <c r="H26" s="27">
        <f t="shared" si="7"/>
        <v>0.8</v>
      </c>
      <c r="I26" s="27">
        <f t="shared" si="8"/>
        <v>0.6555366269165247</v>
      </c>
      <c r="J26" s="30">
        <f>'[1]отчеты 1 полугодие'!G25</f>
        <v>24</v>
      </c>
      <c r="K26" s="30">
        <f>'[1]отчеты 1 полугодие'!H25</f>
        <v>12</v>
      </c>
      <c r="L26" s="65">
        <f t="shared" si="9"/>
        <v>0.5</v>
      </c>
      <c r="M26" s="66">
        <f>'[1]отчеты 1 полугодие'!M25</f>
        <v>0</v>
      </c>
      <c r="N26" s="66">
        <f>'[1]отчеты 1 полугодие'!N25</f>
        <v>0</v>
      </c>
      <c r="O26" s="67">
        <v>0</v>
      </c>
      <c r="P26" s="26">
        <f>100*(0.5*I26+0.5*L26+0.3*O26)</f>
        <v>57.776831345826231</v>
      </c>
      <c r="Q26" s="68">
        <v>0</v>
      </c>
      <c r="R26" s="32">
        <f>'[1]отчеты 1 полугодие'!O25</f>
        <v>200</v>
      </c>
      <c r="S26" s="32">
        <f>'[1]отчеты 1 полугодие'!P25</f>
        <v>100</v>
      </c>
      <c r="T26" s="26">
        <f t="shared" si="10"/>
        <v>0.5</v>
      </c>
      <c r="U26" s="68">
        <v>0</v>
      </c>
    </row>
    <row r="27" spans="1:24" s="34" customFormat="1" ht="16.5" customHeight="1" x14ac:dyDescent="0.25">
      <c r="A27" s="19">
        <v>18</v>
      </c>
      <c r="B27" s="63" t="s">
        <v>37</v>
      </c>
      <c r="C27" s="64">
        <f>'[1]отчеты 1 полугодие'!E26</f>
        <v>5600</v>
      </c>
      <c r="D27" s="64">
        <f>'[1]отчеты 1 полугодие'!F26</f>
        <v>2800</v>
      </c>
      <c r="E27" s="26">
        <f t="shared" si="6"/>
        <v>0.5</v>
      </c>
      <c r="F27" s="30">
        <f>'[1]отчеты 1 полугодие'!C26</f>
        <v>32</v>
      </c>
      <c r="G27" s="30">
        <f>'[1]отчеты 1 полугодие'!D26</f>
        <v>12</v>
      </c>
      <c r="H27" s="27">
        <f t="shared" si="7"/>
        <v>0.375</v>
      </c>
      <c r="I27" s="27">
        <f t="shared" si="8"/>
        <v>0.4375</v>
      </c>
      <c r="J27" s="30">
        <f>'[1]отчеты 1 полугодие'!G26</f>
        <v>10</v>
      </c>
      <c r="K27" s="30">
        <f>'[1]отчеты 1 полугодие'!H26</f>
        <v>10</v>
      </c>
      <c r="L27" s="65">
        <f t="shared" si="9"/>
        <v>1</v>
      </c>
      <c r="M27" s="66">
        <f>'[1]отчеты 1 полугодие'!M26</f>
        <v>0</v>
      </c>
      <c r="N27" s="66">
        <f>'[1]отчеты 1 полугодие'!N26</f>
        <v>0</v>
      </c>
      <c r="O27" s="67">
        <v>0</v>
      </c>
      <c r="P27" s="26">
        <f>100*(0.5*I27+0.5*L27+0.3*O27)</f>
        <v>71.875</v>
      </c>
      <c r="Q27" s="68">
        <v>0</v>
      </c>
      <c r="R27" s="32">
        <f>'[1]отчеты 1 полугодие'!O26</f>
        <v>262.5</v>
      </c>
      <c r="S27" s="32">
        <f>'[1]отчеты 1 полугодие'!P26</f>
        <v>125</v>
      </c>
      <c r="T27" s="26">
        <f t="shared" si="10"/>
        <v>0.47619047619047616</v>
      </c>
      <c r="U27" s="68">
        <v>0</v>
      </c>
    </row>
    <row r="28" spans="1:24" s="34" customFormat="1" ht="16.5" customHeight="1" x14ac:dyDescent="0.25">
      <c r="A28" s="19">
        <v>19</v>
      </c>
      <c r="B28" s="63" t="s">
        <v>38</v>
      </c>
      <c r="C28" s="64">
        <f>'[1]отчеты 1 полугодие'!E27</f>
        <v>4100</v>
      </c>
      <c r="D28" s="64">
        <f>'[1]отчеты 1 полугодие'!F27</f>
        <v>2100</v>
      </c>
      <c r="E28" s="26">
        <f t="shared" si="6"/>
        <v>0.51219512195121952</v>
      </c>
      <c r="F28" s="30">
        <f>'[1]отчеты 1 полугодие'!C27</f>
        <v>10</v>
      </c>
      <c r="G28" s="30">
        <f>'[1]отчеты 1 полугодие'!D27</f>
        <v>5</v>
      </c>
      <c r="H28" s="27">
        <f t="shared" si="7"/>
        <v>0.5</v>
      </c>
      <c r="I28" s="27">
        <f t="shared" si="8"/>
        <v>0.50609756097560976</v>
      </c>
      <c r="J28" s="30">
        <f>'[1]отчеты 1 полугодие'!G27</f>
        <v>2</v>
      </c>
      <c r="K28" s="30">
        <f>'[1]отчеты 1 полугодие'!H27</f>
        <v>1</v>
      </c>
      <c r="L28" s="65">
        <f t="shared" si="9"/>
        <v>0.5</v>
      </c>
      <c r="M28" s="66">
        <f>'[1]отчеты 1 полугодие'!M27</f>
        <v>0</v>
      </c>
      <c r="N28" s="66">
        <f>'[1]отчеты 1 полугодие'!N27</f>
        <v>0</v>
      </c>
      <c r="O28" s="67">
        <v>0</v>
      </c>
      <c r="P28" s="26">
        <f>100*(0.5*I28+0.5*L28+0.3*O28)</f>
        <v>50.304878048780488</v>
      </c>
      <c r="Q28" s="68">
        <v>0</v>
      </c>
      <c r="R28" s="32">
        <f>'[1]отчеты 1 полугодие'!O27</f>
        <v>100</v>
      </c>
      <c r="S28" s="32">
        <f>'[1]отчеты 1 полугодие'!P27</f>
        <v>50</v>
      </c>
      <c r="T28" s="26">
        <f t="shared" si="10"/>
        <v>0.5</v>
      </c>
      <c r="U28" s="68">
        <v>0</v>
      </c>
    </row>
    <row r="29" spans="1:24" s="34" customFormat="1" ht="16.5" customHeight="1" x14ac:dyDescent="0.25">
      <c r="A29" s="19">
        <v>22</v>
      </c>
      <c r="B29" s="63" t="s">
        <v>39</v>
      </c>
      <c r="C29" s="64">
        <f>'[1]отчеты 1 полугодие'!E28</f>
        <v>5860</v>
      </c>
      <c r="D29" s="64">
        <f>'[1]отчеты 1 полугодие'!F28</f>
        <v>1860</v>
      </c>
      <c r="E29" s="26">
        <f t="shared" si="6"/>
        <v>0.3174061433447099</v>
      </c>
      <c r="F29" s="30">
        <f>'[1]отчеты 1 полугодие'!C28</f>
        <v>10</v>
      </c>
      <c r="G29" s="30">
        <f>'[1]отчеты 1 полугодие'!D28</f>
        <v>3</v>
      </c>
      <c r="H29" s="27">
        <f t="shared" si="7"/>
        <v>0.3</v>
      </c>
      <c r="I29" s="27">
        <f t="shared" si="8"/>
        <v>0.30870307167235495</v>
      </c>
      <c r="J29" s="30">
        <f>'[1]отчеты 1 полугодие'!G28</f>
        <v>16</v>
      </c>
      <c r="K29" s="30">
        <f>'[1]отчеты 1 полугодие'!H28</f>
        <v>10</v>
      </c>
      <c r="L29" s="65">
        <f t="shared" si="9"/>
        <v>0.625</v>
      </c>
      <c r="M29" s="66">
        <f>'[1]отчеты 1 полугодие'!M28</f>
        <v>0</v>
      </c>
      <c r="N29" s="66">
        <f>'[1]отчеты 1 полугодие'!N28</f>
        <v>0</v>
      </c>
      <c r="O29" s="67">
        <v>0</v>
      </c>
      <c r="P29" s="26">
        <f>100*(0.35*I29+0.35*L29+0.3*O29)</f>
        <v>32.67960750853242</v>
      </c>
      <c r="Q29" s="68">
        <v>0</v>
      </c>
      <c r="R29" s="32">
        <f>'[1]отчеты 1 полугодие'!O28</f>
        <v>230.6</v>
      </c>
      <c r="S29" s="32">
        <f>'[1]отчеты 1 полугодие'!P28</f>
        <v>126</v>
      </c>
      <c r="T29" s="26">
        <f t="shared" si="10"/>
        <v>0.54640069384215095</v>
      </c>
      <c r="U29" s="68">
        <v>0</v>
      </c>
    </row>
    <row r="30" spans="1:24" s="34" customFormat="1" ht="16.5" customHeight="1" x14ac:dyDescent="0.25">
      <c r="A30" s="19">
        <v>23</v>
      </c>
      <c r="B30" s="63" t="s">
        <v>40</v>
      </c>
      <c r="C30" s="64">
        <f>'[1]отчеты 1 полугодие'!E29</f>
        <v>9889</v>
      </c>
      <c r="D30" s="64">
        <f>'[1]отчеты 1 полугодие'!F29</f>
        <v>1700</v>
      </c>
      <c r="E30" s="26">
        <f t="shared" si="6"/>
        <v>0.17190818080695722</v>
      </c>
      <c r="F30" s="30">
        <f>'[1]отчеты 1 полугодие'!C29</f>
        <v>15</v>
      </c>
      <c r="G30" s="30">
        <f>'[1]отчеты 1 полугодие'!D29</f>
        <v>2</v>
      </c>
      <c r="H30" s="27">
        <f t="shared" si="7"/>
        <v>0.13333333333333333</v>
      </c>
      <c r="I30" s="27">
        <f t="shared" si="8"/>
        <v>0.15262075707014527</v>
      </c>
      <c r="J30" s="30">
        <f>'[1]отчеты 1 полугодие'!G29</f>
        <v>0</v>
      </c>
      <c r="K30" s="30">
        <f>'[1]отчеты 1 полугодие'!H29</f>
        <v>0</v>
      </c>
      <c r="L30" s="65">
        <v>0</v>
      </c>
      <c r="M30" s="66">
        <f>'[1]отчеты 1 полугодие'!M29</f>
        <v>4</v>
      </c>
      <c r="N30" s="66">
        <f>'[1]отчеты 1 полугодие'!N29</f>
        <v>1</v>
      </c>
      <c r="O30" s="67">
        <f>N30/M30</f>
        <v>0.25</v>
      </c>
      <c r="P30" s="26">
        <f>100*(0.35*I30+0.35*L30+0.3*O30)</f>
        <v>12.841726497455083</v>
      </c>
      <c r="Q30" s="68">
        <v>0</v>
      </c>
      <c r="R30" s="32">
        <f>'[1]отчеты 1 полугодие'!O29</f>
        <v>150</v>
      </c>
      <c r="S30" s="32">
        <f>'[1]отчеты 1 полугодие'!P29</f>
        <v>350</v>
      </c>
      <c r="T30" s="26">
        <v>1</v>
      </c>
      <c r="U30" s="68">
        <v>50</v>
      </c>
    </row>
    <row r="31" spans="1:24" s="69" customFormat="1" ht="16.5" customHeight="1" x14ac:dyDescent="0.25">
      <c r="A31" s="19">
        <v>24</v>
      </c>
      <c r="B31" s="63" t="s">
        <v>41</v>
      </c>
      <c r="C31" s="64">
        <f>'[1]отчеты 1 полугодие'!E30</f>
        <v>20000</v>
      </c>
      <c r="D31" s="64">
        <f>'[1]отчеты 1 полугодие'!F30</f>
        <v>4790</v>
      </c>
      <c r="E31" s="26">
        <f t="shared" si="6"/>
        <v>0.23949999999999999</v>
      </c>
      <c r="F31" s="30">
        <f>'[1]отчеты 1 полугодие'!C30</f>
        <v>35</v>
      </c>
      <c r="G31" s="30">
        <f>'[1]отчеты 1 полугодие'!D30</f>
        <v>10</v>
      </c>
      <c r="H31" s="27">
        <f t="shared" si="7"/>
        <v>0.2857142857142857</v>
      </c>
      <c r="I31" s="27">
        <f t="shared" si="8"/>
        <v>0.26260714285714282</v>
      </c>
      <c r="J31" s="30">
        <f>'[1]отчеты 1 полугодие'!G30</f>
        <v>0</v>
      </c>
      <c r="K31" s="30">
        <f>'[1]отчеты 1 полугодие'!H30</f>
        <v>0</v>
      </c>
      <c r="L31" s="65">
        <v>0</v>
      </c>
      <c r="M31" s="66">
        <f>'[1]отчеты 1 полугодие'!M30</f>
        <v>0</v>
      </c>
      <c r="N31" s="66">
        <f>'[1]отчеты 1 полугодие'!N30</f>
        <v>0</v>
      </c>
      <c r="O31" s="67">
        <v>0</v>
      </c>
      <c r="P31" s="26">
        <f>100*(0.5*I31+0.5*L31+0.3*O31)</f>
        <v>13.130357142857141</v>
      </c>
      <c r="Q31" s="68">
        <v>0</v>
      </c>
      <c r="R31" s="32">
        <f>'[1]отчеты 1 полугодие'!O30</f>
        <v>4000</v>
      </c>
      <c r="S31" s="32">
        <f>'[1]отчеты 1 полугодие'!P30</f>
        <v>744.9</v>
      </c>
      <c r="T31" s="26">
        <f t="shared" si="10"/>
        <v>0.186225</v>
      </c>
      <c r="U31" s="68">
        <v>0</v>
      </c>
    </row>
    <row r="32" spans="1:24" s="34" customFormat="1" ht="16.5" customHeight="1" x14ac:dyDescent="0.25">
      <c r="A32" s="19">
        <v>25</v>
      </c>
      <c r="B32" s="63" t="s">
        <v>42</v>
      </c>
      <c r="C32" s="64">
        <f>'[1]отчеты 1 полугодие'!E31</f>
        <v>3400</v>
      </c>
      <c r="D32" s="64">
        <f>'[1]отчеты 1 полугодие'!F31</f>
        <v>900</v>
      </c>
      <c r="E32" s="26">
        <f t="shared" si="6"/>
        <v>0.26470588235294118</v>
      </c>
      <c r="F32" s="30">
        <f>'[1]отчеты 1 полугодие'!C31</f>
        <v>20</v>
      </c>
      <c r="G32" s="30">
        <f>'[1]отчеты 1 полугодие'!D31</f>
        <v>5</v>
      </c>
      <c r="H32" s="27">
        <f t="shared" si="7"/>
        <v>0.25</v>
      </c>
      <c r="I32" s="27">
        <f t="shared" si="8"/>
        <v>0.25735294117647056</v>
      </c>
      <c r="J32" s="30">
        <f>'[1]отчеты 1 полугодие'!G31</f>
        <v>0</v>
      </c>
      <c r="K32" s="30">
        <f>'[1]отчеты 1 полугодие'!H31</f>
        <v>0</v>
      </c>
      <c r="L32" s="65">
        <v>0</v>
      </c>
      <c r="M32" s="66">
        <f>'[1]отчеты 1 полугодие'!M31</f>
        <v>0</v>
      </c>
      <c r="N32" s="66">
        <f>'[1]отчеты 1 полугодие'!N31</f>
        <v>0</v>
      </c>
      <c r="O32" s="67">
        <v>0</v>
      </c>
      <c r="P32" s="26">
        <f>100*(0.5*I32+0.5*L32+0.3*O32)</f>
        <v>12.867647058823529</v>
      </c>
      <c r="Q32" s="68">
        <v>0</v>
      </c>
      <c r="R32" s="32">
        <f>'[1]отчеты 1 полугодие'!O31</f>
        <v>102.5</v>
      </c>
      <c r="S32" s="32">
        <f>'[1]отчеты 1 полугодие'!P31</f>
        <v>0</v>
      </c>
      <c r="T32" s="26">
        <f t="shared" si="10"/>
        <v>0</v>
      </c>
      <c r="U32" s="68">
        <v>0</v>
      </c>
    </row>
    <row r="33" spans="1:27" s="34" customFormat="1" ht="16.5" customHeight="1" x14ac:dyDescent="0.25">
      <c r="A33" s="19">
        <v>26</v>
      </c>
      <c r="B33" s="63" t="s">
        <v>43</v>
      </c>
      <c r="C33" s="64">
        <f>'[1]отчеты 1 полугодие'!E32</f>
        <v>2160</v>
      </c>
      <c r="D33" s="64">
        <f>'[1]отчеты 1 полугодие'!F32</f>
        <v>3603</v>
      </c>
      <c r="E33" s="26">
        <v>1</v>
      </c>
      <c r="F33" s="30">
        <f>'[1]отчеты 1 полугодие'!C32</f>
        <v>16</v>
      </c>
      <c r="G33" s="30">
        <f>'[1]отчеты 1 полугодие'!D32</f>
        <v>6</v>
      </c>
      <c r="H33" s="27">
        <f t="shared" si="7"/>
        <v>0.375</v>
      </c>
      <c r="I33" s="27">
        <f t="shared" si="8"/>
        <v>0.6875</v>
      </c>
      <c r="J33" s="30">
        <f>'[1]отчеты 1 полугодие'!G32</f>
        <v>8</v>
      </c>
      <c r="K33" s="30">
        <f>'[1]отчеты 1 полугодие'!H32</f>
        <v>3</v>
      </c>
      <c r="L33" s="65">
        <f t="shared" si="9"/>
        <v>0.375</v>
      </c>
      <c r="M33" s="66">
        <f>'[1]отчеты 1 полугодие'!M32</f>
        <v>0</v>
      </c>
      <c r="N33" s="66">
        <f>'[1]отчеты 1 полугодие'!N32</f>
        <v>0</v>
      </c>
      <c r="O33" s="67">
        <v>0</v>
      </c>
      <c r="P33" s="26">
        <f>100*(0.5*I33+0.5*L33+0.3*O33)</f>
        <v>53.125</v>
      </c>
      <c r="Q33" s="68">
        <v>0</v>
      </c>
      <c r="R33" s="32">
        <f>'[1]отчеты 1 полугодие'!O32</f>
        <v>123</v>
      </c>
      <c r="S33" s="32">
        <f>'[1]отчеты 1 полугодие'!P32</f>
        <v>73</v>
      </c>
      <c r="T33" s="26">
        <f t="shared" si="10"/>
        <v>0.5934959349593496</v>
      </c>
      <c r="U33" s="68">
        <v>0</v>
      </c>
    </row>
    <row r="34" spans="1:27" s="3" customFormat="1" ht="14.25" x14ac:dyDescent="0.25">
      <c r="A34" s="70"/>
      <c r="B34" s="36" t="s">
        <v>31</v>
      </c>
      <c r="C34" s="71">
        <f>SUM(C23:C33)</f>
        <v>79058</v>
      </c>
      <c r="D34" s="71">
        <f>SUM(D23:D33)</f>
        <v>34945</v>
      </c>
      <c r="E34" s="70"/>
      <c r="F34" s="71">
        <f>SUM(K23:K33)</f>
        <v>57</v>
      </c>
      <c r="G34" s="71">
        <f>SUM(L23:L33)</f>
        <v>4.583333333333333</v>
      </c>
      <c r="H34" s="71"/>
      <c r="I34" s="70"/>
      <c r="J34" s="71">
        <f>SUM(J23:J33)</f>
        <v>97</v>
      </c>
      <c r="K34" s="71">
        <f>SUM(K23:K33)</f>
        <v>57</v>
      </c>
      <c r="L34" s="71"/>
      <c r="M34" s="70"/>
      <c r="N34" s="72"/>
      <c r="O34" s="73"/>
      <c r="P34" s="73"/>
      <c r="Q34" s="70"/>
      <c r="R34" s="73">
        <f>SUM(R23:R33)</f>
        <v>7188.6</v>
      </c>
      <c r="S34" s="74">
        <f>SUM(S23:S33)</f>
        <v>2054.9</v>
      </c>
      <c r="X34" s="74"/>
    </row>
    <row r="36" spans="1:27" s="75" customFormat="1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7" s="75" customFormat="1" ht="36.75" customHeight="1" x14ac:dyDescent="0.25">
      <c r="A37" s="13" t="s">
        <v>1</v>
      </c>
      <c r="B37" s="13" t="s">
        <v>2</v>
      </c>
      <c r="C37" s="5" t="s">
        <v>44</v>
      </c>
      <c r="D37" s="76"/>
      <c r="E37" s="76"/>
      <c r="F37" s="76"/>
      <c r="G37" s="76"/>
      <c r="H37" s="77"/>
      <c r="I37" s="13" t="s">
        <v>4</v>
      </c>
      <c r="J37" s="78" t="s">
        <v>45</v>
      </c>
      <c r="K37" s="78"/>
      <c r="L37" s="78"/>
      <c r="M37" s="79" t="s">
        <v>6</v>
      </c>
      <c r="N37" s="80"/>
      <c r="O37" s="81"/>
      <c r="P37" s="13" t="s">
        <v>46</v>
      </c>
      <c r="Q37" s="9" t="s">
        <v>8</v>
      </c>
      <c r="R37" s="82" t="s">
        <v>9</v>
      </c>
      <c r="S37" s="82"/>
      <c r="T37" s="82"/>
      <c r="U37" s="9" t="s">
        <v>8</v>
      </c>
      <c r="V37" s="1"/>
      <c r="W37" s="1"/>
      <c r="X37" s="1"/>
    </row>
    <row r="38" spans="1:27" s="87" customFormat="1" ht="47.25" customHeight="1" x14ac:dyDescent="0.25">
      <c r="A38" s="83"/>
      <c r="B38" s="83"/>
      <c r="C38" s="61" t="s">
        <v>47</v>
      </c>
      <c r="D38" s="62"/>
      <c r="E38" s="13" t="s">
        <v>4</v>
      </c>
      <c r="F38" s="61" t="s">
        <v>48</v>
      </c>
      <c r="G38" s="62"/>
      <c r="H38" s="13" t="s">
        <v>4</v>
      </c>
      <c r="I38" s="84"/>
      <c r="J38" s="12" t="s">
        <v>49</v>
      </c>
      <c r="K38" s="12"/>
      <c r="L38" s="13" t="s">
        <v>14</v>
      </c>
      <c r="M38" s="79"/>
      <c r="N38" s="81"/>
      <c r="O38" s="85" t="s">
        <v>16</v>
      </c>
      <c r="P38" s="83"/>
      <c r="Q38" s="15"/>
      <c r="R38" s="82" t="s">
        <v>17</v>
      </c>
      <c r="S38" s="82" t="s">
        <v>18</v>
      </c>
      <c r="T38" s="82" t="s">
        <v>10</v>
      </c>
      <c r="U38" s="15"/>
      <c r="V38" s="34"/>
      <c r="W38" s="34"/>
      <c r="X38" s="34"/>
      <c r="Y38" s="86"/>
    </row>
    <row r="39" spans="1:27" s="87" customFormat="1" x14ac:dyDescent="0.25">
      <c r="A39" s="20"/>
      <c r="B39" s="20"/>
      <c r="C39" s="35" t="s">
        <v>17</v>
      </c>
      <c r="D39" s="35" t="s">
        <v>18</v>
      </c>
      <c r="E39" s="20"/>
      <c r="F39" s="35" t="s">
        <v>17</v>
      </c>
      <c r="G39" s="35" t="s">
        <v>18</v>
      </c>
      <c r="H39" s="20"/>
      <c r="I39" s="88"/>
      <c r="J39" s="35" t="s">
        <v>17</v>
      </c>
      <c r="K39" s="35" t="s">
        <v>18</v>
      </c>
      <c r="L39" s="20"/>
      <c r="M39" s="89" t="s">
        <v>17</v>
      </c>
      <c r="N39" s="90" t="s">
        <v>18</v>
      </c>
      <c r="O39" s="91"/>
      <c r="P39" s="20"/>
      <c r="Q39" s="22"/>
      <c r="R39" s="82"/>
      <c r="S39" s="82"/>
      <c r="T39" s="82"/>
      <c r="U39" s="22"/>
      <c r="V39" s="34"/>
      <c r="W39" s="34"/>
      <c r="X39" s="34"/>
      <c r="Y39" s="86"/>
    </row>
    <row r="40" spans="1:27" s="87" customFormat="1" ht="30.75" customHeight="1" x14ac:dyDescent="0.25">
      <c r="A40" s="19">
        <v>1</v>
      </c>
      <c r="B40" s="92" t="s">
        <v>50</v>
      </c>
      <c r="C40" s="93">
        <f>'[1]отчеты 1 полугодие'!E38</f>
        <v>31</v>
      </c>
      <c r="D40" s="93">
        <f>'[1]отчеты 1 полугодие'!F38</f>
        <v>20</v>
      </c>
      <c r="E40" s="94">
        <f>D40/C40</f>
        <v>0.64516129032258063</v>
      </c>
      <c r="F40" s="93">
        <f>'[1]отчеты 1 полугодие'!C38</f>
        <v>2153</v>
      </c>
      <c r="G40" s="93">
        <f>'[1]отчеты 1 полугодие'!D38</f>
        <v>1573</v>
      </c>
      <c r="H40" s="26">
        <f>G40/F40</f>
        <v>0.73060845332094748</v>
      </c>
      <c r="I40" s="27">
        <f>1/2*(E40+H40)</f>
        <v>0.68788487182176405</v>
      </c>
      <c r="J40" s="93">
        <f>'[1]отчеты 1 полугодие'!G38</f>
        <v>4</v>
      </c>
      <c r="K40" s="93">
        <f>'[1]отчеты 1 полугодие'!H38</f>
        <v>4</v>
      </c>
      <c r="L40" s="94">
        <v>1</v>
      </c>
      <c r="M40" s="95"/>
      <c r="N40" s="95"/>
      <c r="O40" s="96">
        <v>0</v>
      </c>
      <c r="P40" s="26">
        <f>100*(0.5*I40+0.5*L40+0.3*O40)</f>
        <v>84.394243591088198</v>
      </c>
      <c r="Q40" s="97">
        <v>0</v>
      </c>
      <c r="R40" s="92">
        <f>'[1]отчеты 1 полугодие'!I38</f>
        <v>0</v>
      </c>
      <c r="S40" s="92">
        <f>'[1]отчеты 1 полугодие'!J38</f>
        <v>0</v>
      </c>
      <c r="T40" s="72">
        <v>0</v>
      </c>
      <c r="U40" s="68">
        <v>0</v>
      </c>
      <c r="V40" s="34"/>
      <c r="W40" s="34"/>
      <c r="X40" s="34"/>
      <c r="Y40" s="86"/>
    </row>
    <row r="41" spans="1:27" s="75" customFormat="1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7" s="75" customFormat="1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7" s="75" customFormat="1" ht="35.25" customHeight="1" x14ac:dyDescent="0.25">
      <c r="A43" s="4" t="s">
        <v>1</v>
      </c>
      <c r="B43" s="4" t="s">
        <v>2</v>
      </c>
      <c r="C43" s="4" t="s">
        <v>3</v>
      </c>
      <c r="D43" s="4"/>
      <c r="E43" s="4"/>
      <c r="F43" s="4" t="s">
        <v>5</v>
      </c>
      <c r="G43" s="4"/>
      <c r="H43" s="4"/>
      <c r="I43" s="79" t="s">
        <v>6</v>
      </c>
      <c r="J43" s="80"/>
      <c r="K43" s="81"/>
      <c r="L43" s="4" t="s">
        <v>46</v>
      </c>
      <c r="M43" s="9" t="s">
        <v>8</v>
      </c>
      <c r="N43" s="4" t="s">
        <v>9</v>
      </c>
      <c r="O43" s="4"/>
      <c r="P43" s="4"/>
      <c r="Q43" s="9" t="s">
        <v>8</v>
      </c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s="75" customFormat="1" ht="93" customHeight="1" x14ac:dyDescent="0.25">
      <c r="A44" s="4"/>
      <c r="B44" s="4"/>
      <c r="C44" s="59" t="s">
        <v>51</v>
      </c>
      <c r="D44" s="98"/>
      <c r="E44" s="4" t="s">
        <v>4</v>
      </c>
      <c r="F44" s="11" t="s">
        <v>52</v>
      </c>
      <c r="G44" s="11"/>
      <c r="H44" s="4" t="s">
        <v>14</v>
      </c>
      <c r="I44" s="99"/>
      <c r="J44" s="99"/>
      <c r="K44" s="99" t="s">
        <v>16</v>
      </c>
      <c r="L44" s="4"/>
      <c r="M44" s="15"/>
      <c r="N44" s="4" t="s">
        <v>17</v>
      </c>
      <c r="O44" s="4" t="s">
        <v>18</v>
      </c>
      <c r="P44" s="4" t="s">
        <v>10</v>
      </c>
      <c r="Q44" s="15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s="75" customFormat="1" ht="18" customHeight="1" x14ac:dyDescent="0.25">
      <c r="A45" s="4"/>
      <c r="B45" s="4"/>
      <c r="C45" s="100" t="s">
        <v>17</v>
      </c>
      <c r="D45" s="100" t="s">
        <v>18</v>
      </c>
      <c r="E45" s="4"/>
      <c r="F45" s="100" t="s">
        <v>17</v>
      </c>
      <c r="G45" s="100" t="s">
        <v>18</v>
      </c>
      <c r="H45" s="4"/>
      <c r="I45" s="89" t="s">
        <v>17</v>
      </c>
      <c r="J45" s="89" t="s">
        <v>18</v>
      </c>
      <c r="K45" s="99"/>
      <c r="L45" s="4"/>
      <c r="M45" s="22"/>
      <c r="N45" s="4"/>
      <c r="O45" s="4"/>
      <c r="P45" s="4"/>
      <c r="Q45" s="22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s="75" customFormat="1" ht="33.75" customHeight="1" x14ac:dyDescent="0.25">
      <c r="A46" s="18">
        <v>1</v>
      </c>
      <c r="B46" s="101" t="s">
        <v>53</v>
      </c>
      <c r="C46" s="102">
        <f>'[1]отчеты 1 полугодие'!C44</f>
        <v>218850</v>
      </c>
      <c r="D46" s="102">
        <f>'[1]отчеты 1 полугодие'!D44</f>
        <v>124750</v>
      </c>
      <c r="E46" s="103">
        <f>D46/C46</f>
        <v>0.57002513136851729</v>
      </c>
      <c r="F46" s="93">
        <f>'[1]отчеты 1 полугодие'!K44</f>
        <v>25800</v>
      </c>
      <c r="G46" s="93">
        <f>'[1]отчеты 1 полугодие'!L44</f>
        <v>13500</v>
      </c>
      <c r="H46" s="103">
        <f>G46/F46</f>
        <v>0.52325581395348841</v>
      </c>
      <c r="I46" s="104"/>
      <c r="J46" s="95"/>
      <c r="K46" s="105">
        <v>0</v>
      </c>
      <c r="L46" s="106">
        <f>100*(0.5*E46+0.5*H46+0.3*K46)</f>
        <v>54.664047266100283</v>
      </c>
      <c r="M46" s="68">
        <v>0</v>
      </c>
      <c r="N46" s="107">
        <f>'[1]отчеты 1 полугодие'!Q44</f>
        <v>355</v>
      </c>
      <c r="O46" s="107">
        <f>'[1]отчеты 1 полугодие'!R44</f>
        <v>108.8</v>
      </c>
      <c r="P46" s="103">
        <f>O46/N46</f>
        <v>0.30647887323943662</v>
      </c>
      <c r="Q46" s="68">
        <v>0</v>
      </c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86" customFormat="1" ht="60" x14ac:dyDescent="0.25">
      <c r="A47" s="19">
        <v>2</v>
      </c>
      <c r="B47" s="92" t="s">
        <v>54</v>
      </c>
      <c r="C47" s="102">
        <f>'[1]отчеты 1 полугодие'!C45</f>
        <v>47150</v>
      </c>
      <c r="D47" s="102">
        <f>'[1]отчеты 1 полугодие'!D45</f>
        <v>31859</v>
      </c>
      <c r="E47" s="103">
        <f>D47/C47</f>
        <v>0.67569459172852597</v>
      </c>
      <c r="F47" s="93">
        <f>'[1]отчеты 1 полугодие'!K45</f>
        <v>2600</v>
      </c>
      <c r="G47" s="93">
        <f>'[1]отчеты 1 полугодие'!L45</f>
        <v>1899</v>
      </c>
      <c r="H47" s="103">
        <f>G47/F47</f>
        <v>0.73038461538461541</v>
      </c>
      <c r="I47" s="104"/>
      <c r="J47" s="95"/>
      <c r="K47" s="105">
        <v>0</v>
      </c>
      <c r="L47" s="106">
        <f>100*(0.5*E47+0.5*H47+0.3*K47)</f>
        <v>70.303960355657068</v>
      </c>
      <c r="M47" s="68">
        <v>0</v>
      </c>
      <c r="N47" s="107">
        <f>'[1]отчеты 1 полугодие'!Q45</f>
        <v>185</v>
      </c>
      <c r="O47" s="107">
        <f>'[1]отчеты 1 полугодие'!R45</f>
        <v>75.52</v>
      </c>
      <c r="P47" s="103">
        <f>O47/N47</f>
        <v>0.40821621621621618</v>
      </c>
      <c r="Q47" s="68">
        <v>0</v>
      </c>
      <c r="S47" s="34"/>
      <c r="T47" s="34"/>
      <c r="U47" s="34"/>
      <c r="V47" s="34"/>
      <c r="W47" s="34"/>
      <c r="X47" s="34"/>
      <c r="Y47" s="34">
        <v>1250</v>
      </c>
      <c r="Z47" s="34"/>
      <c r="AA47" s="34"/>
    </row>
    <row r="48" spans="1:27" s="86" customFormat="1" ht="75" x14ac:dyDescent="0.25">
      <c r="A48" s="19">
        <v>3</v>
      </c>
      <c r="B48" s="92" t="s">
        <v>55</v>
      </c>
      <c r="C48" s="102">
        <f>'[1]отчеты 1 полугодие'!C46</f>
        <v>38036</v>
      </c>
      <c r="D48" s="102">
        <f>'[1]отчеты 1 полугодие'!D46</f>
        <v>61807</v>
      </c>
      <c r="E48" s="103">
        <v>1</v>
      </c>
      <c r="F48" s="93">
        <f>'[1]отчеты 1 полугодие'!K46</f>
        <v>4100</v>
      </c>
      <c r="G48" s="93">
        <f>'[1]отчеты 1 полугодие'!L46</f>
        <v>4100</v>
      </c>
      <c r="H48" s="103">
        <f>G48/F48</f>
        <v>1</v>
      </c>
      <c r="I48" s="104"/>
      <c r="J48" s="95"/>
      <c r="K48" s="105">
        <v>0</v>
      </c>
      <c r="L48" s="106">
        <f>100*(0.5*E48+0.5*H48+0.3*K48)</f>
        <v>100</v>
      </c>
      <c r="M48" s="68">
        <v>100</v>
      </c>
      <c r="N48" s="107">
        <f>'[1]отчеты 1 полугодие'!Q46</f>
        <v>1000</v>
      </c>
      <c r="O48" s="107">
        <f>'[1]отчеты 1 полугодие'!R46</f>
        <v>1080.6500000000001</v>
      </c>
      <c r="P48" s="103">
        <v>1</v>
      </c>
      <c r="Q48" s="68">
        <v>50</v>
      </c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1:27" s="75" customFormat="1" ht="45.75" customHeight="1" x14ac:dyDescent="0.25">
      <c r="A49" s="18">
        <v>4</v>
      </c>
      <c r="B49" s="92" t="s">
        <v>56</v>
      </c>
      <c r="C49" s="102">
        <f>'[1]отчеты 1 полугодие'!C47</f>
        <v>11230</v>
      </c>
      <c r="D49" s="102">
        <f>'[1]отчеты 1 полугодие'!D47</f>
        <v>6377</v>
      </c>
      <c r="E49" s="103">
        <f>D49/C49</f>
        <v>0.56785396260017806</v>
      </c>
      <c r="F49" s="93">
        <f>'[1]отчеты 1 полугодие'!K47</f>
        <v>152</v>
      </c>
      <c r="G49" s="93">
        <f>'[1]отчеты 1 полугодие'!L47</f>
        <v>353</v>
      </c>
      <c r="H49" s="103">
        <v>1</v>
      </c>
      <c r="I49" s="104"/>
      <c r="J49" s="95"/>
      <c r="K49" s="105">
        <v>0</v>
      </c>
      <c r="L49" s="106">
        <f>100*(0.5*E49+0.5*H49+0.3*K49)</f>
        <v>78.39269813000891</v>
      </c>
      <c r="M49" s="68">
        <v>0</v>
      </c>
      <c r="N49" s="107">
        <f>'[1]отчеты 1 полугодие'!Q47</f>
        <v>66</v>
      </c>
      <c r="O49" s="107">
        <f>'[1]отчеты 1 полугодие'!R47</f>
        <v>26</v>
      </c>
      <c r="P49" s="103">
        <f>O49/N49</f>
        <v>0.39393939393939392</v>
      </c>
      <c r="Q49" s="68">
        <v>0</v>
      </c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s="75" customFormat="1" ht="30" customHeight="1" x14ac:dyDescent="0.25">
      <c r="A50" s="18">
        <v>5</v>
      </c>
      <c r="B50" s="101" t="s">
        <v>57</v>
      </c>
      <c r="C50" s="102">
        <f>'[1]отчеты 1 полугодие'!C48</f>
        <v>13100</v>
      </c>
      <c r="D50" s="102">
        <f>'[1]отчеты 1 полугодие'!D48</f>
        <v>44467</v>
      </c>
      <c r="E50" s="103">
        <v>1</v>
      </c>
      <c r="F50" s="93">
        <f>'[1]отчеты 1 полугодие'!K48</f>
        <v>25</v>
      </c>
      <c r="G50" s="93">
        <f>'[1]отчеты 1 полугодие'!L48</f>
        <v>30</v>
      </c>
      <c r="H50" s="103">
        <v>1</v>
      </c>
      <c r="I50" s="104"/>
      <c r="J50" s="95"/>
      <c r="K50" s="105">
        <v>0</v>
      </c>
      <c r="L50" s="106">
        <f>100*(0.5*E50+0.5*H50+0.3*K50)</f>
        <v>100</v>
      </c>
      <c r="M50" s="68">
        <v>100</v>
      </c>
      <c r="N50" s="107">
        <f>'[1]отчеты 1 полугодие'!Q48</f>
        <v>100</v>
      </c>
      <c r="O50" s="107">
        <f>'[1]отчеты 1 полугодие'!R48</f>
        <v>15</v>
      </c>
      <c r="P50" s="103">
        <f>O50/N50</f>
        <v>0.15</v>
      </c>
      <c r="Q50" s="68">
        <v>0</v>
      </c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s="108" customFormat="1" ht="14.25" x14ac:dyDescent="0.25">
      <c r="A51" s="100"/>
      <c r="B51" s="36" t="s">
        <v>31</v>
      </c>
      <c r="C51" s="71">
        <f>SUM(C46:C50)</f>
        <v>328366</v>
      </c>
      <c r="D51" s="71">
        <f>SUM(D46:D50)</f>
        <v>269260</v>
      </c>
      <c r="E51" s="70"/>
      <c r="F51" s="71">
        <f>SUM(F46:F50)</f>
        <v>32677</v>
      </c>
      <c r="G51" s="71">
        <f>SUM(G46:G50)</f>
        <v>19882</v>
      </c>
      <c r="H51" s="70"/>
      <c r="I51" s="70"/>
      <c r="J51" s="71"/>
      <c r="K51" s="70"/>
      <c r="L51" s="70"/>
      <c r="M51" s="70"/>
      <c r="N51" s="73">
        <f>SUM(N46:N50)</f>
        <v>1706</v>
      </c>
      <c r="O51" s="73">
        <f>SUM(O46:O50)</f>
        <v>1305.97</v>
      </c>
      <c r="P51" s="70"/>
      <c r="Q51" s="70"/>
      <c r="R51" s="3"/>
      <c r="S51" s="3"/>
      <c r="T51" s="3"/>
      <c r="U51" s="3"/>
      <c r="V51" s="3"/>
      <c r="W51" s="3"/>
      <c r="X51" s="3"/>
    </row>
    <row r="52" spans="1:27" s="75" customFormat="1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7" s="75" customFormat="1" ht="33" customHeight="1" x14ac:dyDescent="0.25">
      <c r="A53" s="4" t="s">
        <v>1</v>
      </c>
      <c r="B53" s="4" t="s">
        <v>2</v>
      </c>
      <c r="C53" s="53" t="s">
        <v>3</v>
      </c>
      <c r="D53" s="54"/>
      <c r="E53" s="55"/>
      <c r="F53" s="4" t="s">
        <v>5</v>
      </c>
      <c r="G53" s="4"/>
      <c r="H53" s="4"/>
      <c r="I53" s="99" t="s">
        <v>6</v>
      </c>
      <c r="J53" s="99"/>
      <c r="K53" s="99"/>
      <c r="L53" s="10" t="s">
        <v>46</v>
      </c>
      <c r="M53" s="9" t="s">
        <v>8</v>
      </c>
      <c r="N53" s="4" t="s">
        <v>9</v>
      </c>
      <c r="O53" s="4"/>
      <c r="P53" s="4"/>
      <c r="Q53" s="9" t="s">
        <v>8</v>
      </c>
      <c r="R53" s="1"/>
      <c r="S53" s="1"/>
      <c r="T53" s="1"/>
    </row>
    <row r="54" spans="1:27" s="75" customFormat="1" ht="75" customHeight="1" x14ac:dyDescent="0.25">
      <c r="A54" s="4"/>
      <c r="B54" s="4"/>
      <c r="C54" s="59" t="s">
        <v>58</v>
      </c>
      <c r="D54" s="60"/>
      <c r="E54" s="4" t="s">
        <v>4</v>
      </c>
      <c r="F54" s="59" t="s">
        <v>59</v>
      </c>
      <c r="G54" s="60"/>
      <c r="H54" s="4" t="s">
        <v>14</v>
      </c>
      <c r="I54" s="79"/>
      <c r="J54" s="81"/>
      <c r="K54" s="99" t="s">
        <v>16</v>
      </c>
      <c r="L54" s="16"/>
      <c r="M54" s="15"/>
      <c r="N54" s="4" t="s">
        <v>17</v>
      </c>
      <c r="O54" s="4" t="s">
        <v>18</v>
      </c>
      <c r="P54" s="4" t="s">
        <v>10</v>
      </c>
      <c r="Q54" s="15"/>
      <c r="R54" s="1"/>
      <c r="S54" s="1"/>
      <c r="T54" s="1"/>
    </row>
    <row r="55" spans="1:27" s="75" customFormat="1" ht="19.5" customHeight="1" x14ac:dyDescent="0.25">
      <c r="A55" s="4"/>
      <c r="B55" s="4"/>
      <c r="C55" s="100" t="s">
        <v>17</v>
      </c>
      <c r="D55" s="100" t="s">
        <v>18</v>
      </c>
      <c r="E55" s="4"/>
      <c r="F55" s="100" t="s">
        <v>17</v>
      </c>
      <c r="G55" s="100" t="s">
        <v>18</v>
      </c>
      <c r="H55" s="4"/>
      <c r="I55" s="89" t="s">
        <v>17</v>
      </c>
      <c r="J55" s="89" t="s">
        <v>18</v>
      </c>
      <c r="K55" s="99"/>
      <c r="L55" s="23"/>
      <c r="M55" s="22"/>
      <c r="N55" s="4"/>
      <c r="O55" s="4"/>
      <c r="P55" s="4"/>
      <c r="Q55" s="22"/>
      <c r="R55" s="1"/>
      <c r="S55" s="1"/>
      <c r="T55" s="1"/>
    </row>
    <row r="56" spans="1:27" s="75" customFormat="1" ht="48" customHeight="1" x14ac:dyDescent="0.25">
      <c r="A56" s="18">
        <v>1</v>
      </c>
      <c r="B56" s="101" t="s">
        <v>60</v>
      </c>
      <c r="C56" s="30">
        <f>'[1]отчеты 1 полугодие'!C55</f>
        <v>100000</v>
      </c>
      <c r="D56" s="30">
        <f>'[1]отчеты 1 полугодие'!D55</f>
        <v>78478</v>
      </c>
      <c r="E56" s="94">
        <f>D56/C56</f>
        <v>0.78478000000000003</v>
      </c>
      <c r="F56" s="30">
        <f>'[1]отчеты 1 полугодие'!K55</f>
        <v>100</v>
      </c>
      <c r="G56" s="30">
        <f>'[1]отчеты 1 полугодие'!L55</f>
        <v>100</v>
      </c>
      <c r="H56" s="94">
        <v>1</v>
      </c>
      <c r="I56" s="109"/>
      <c r="J56" s="109"/>
      <c r="K56" s="110">
        <v>0</v>
      </c>
      <c r="L56" s="26">
        <f>100*(0.5*E56+0.5*H56+0.3*K56)</f>
        <v>89.239000000000004</v>
      </c>
      <c r="M56" s="68">
        <v>85</v>
      </c>
      <c r="N56" s="32">
        <f>'[1]отчеты 1 полугодие'!M55</f>
        <v>450</v>
      </c>
      <c r="O56" s="32">
        <f>'[1]отчеты 1 полугодие'!N55</f>
        <v>321.17500000000001</v>
      </c>
      <c r="P56" s="94">
        <f>O56/N56</f>
        <v>0.71372222222222226</v>
      </c>
      <c r="Q56" s="68">
        <v>0</v>
      </c>
      <c r="R56" s="1"/>
      <c r="S56" s="1"/>
      <c r="T56" s="1"/>
    </row>
    <row r="57" spans="1:27" s="75" customFormat="1" ht="45.75" customHeight="1" x14ac:dyDescent="0.25">
      <c r="A57" s="18">
        <v>2</v>
      </c>
      <c r="B57" s="92" t="s">
        <v>61</v>
      </c>
      <c r="C57" s="30">
        <f>'[1]отчеты 1 полугодие'!C56</f>
        <v>94120</v>
      </c>
      <c r="D57" s="30">
        <f>'[1]отчеты 1 полугодие'!D56</f>
        <v>43298</v>
      </c>
      <c r="E57" s="94">
        <f>D57/C57</f>
        <v>0.46002974925626861</v>
      </c>
      <c r="F57" s="30">
        <f>'[1]отчеты 1 полугодие'!K56</f>
        <v>100</v>
      </c>
      <c r="G57" s="30">
        <f>'[1]отчеты 1 полугодие'!L56</f>
        <v>100</v>
      </c>
      <c r="H57" s="94">
        <v>1</v>
      </c>
      <c r="I57" s="109"/>
      <c r="J57" s="109"/>
      <c r="K57" s="110">
        <v>0</v>
      </c>
      <c r="L57" s="26">
        <f>100*(0.5*E57+0.5*H57+0.3*K57)</f>
        <v>73.001487462813429</v>
      </c>
      <c r="M57" s="68">
        <v>0</v>
      </c>
      <c r="N57" s="32">
        <f>'[1]отчеты 1 полугодие'!M56</f>
        <v>0</v>
      </c>
      <c r="O57" s="32">
        <f>'[1]отчеты 1 полугодие'!N56</f>
        <v>0</v>
      </c>
      <c r="P57" s="111">
        <v>0</v>
      </c>
      <c r="Q57" s="68">
        <v>0</v>
      </c>
      <c r="R57" s="1"/>
      <c r="S57" s="1"/>
      <c r="T57" s="1"/>
    </row>
    <row r="58" spans="1:27" s="75" customFormat="1" ht="47.25" customHeight="1" x14ac:dyDescent="0.25">
      <c r="A58" s="18">
        <v>3</v>
      </c>
      <c r="B58" s="92" t="s">
        <v>62</v>
      </c>
      <c r="C58" s="30">
        <f>'[1]отчеты 1 полугодие'!C57</f>
        <v>8020</v>
      </c>
      <c r="D58" s="30">
        <f>'[1]отчеты 1 полугодие'!D57</f>
        <v>8097</v>
      </c>
      <c r="E58" s="94">
        <v>1</v>
      </c>
      <c r="F58" s="30">
        <f>'[1]отчеты 1 полугодие'!K57</f>
        <v>100</v>
      </c>
      <c r="G58" s="30">
        <f>'[1]отчеты 1 полугодие'!L57</f>
        <v>100</v>
      </c>
      <c r="H58" s="94">
        <v>1</v>
      </c>
      <c r="I58" s="109"/>
      <c r="J58" s="109"/>
      <c r="K58" s="110">
        <v>0</v>
      </c>
      <c r="L58" s="26">
        <f>100*(0.5*E58+0.5*H58+0.3*K58)</f>
        <v>100</v>
      </c>
      <c r="M58" s="68">
        <v>100</v>
      </c>
      <c r="N58" s="32">
        <f>'[1]отчеты 1 полугодие'!M57</f>
        <v>0</v>
      </c>
      <c r="O58" s="32">
        <f>'[1]отчеты 1 полугодие'!N57</f>
        <v>0</v>
      </c>
      <c r="P58" s="111">
        <v>0</v>
      </c>
      <c r="Q58" s="68">
        <v>0</v>
      </c>
      <c r="R58" s="1"/>
      <c r="S58" s="1"/>
      <c r="T58" s="1"/>
    </row>
    <row r="59" spans="1:27" s="108" customFormat="1" ht="17.25" customHeight="1" x14ac:dyDescent="0.25">
      <c r="A59" s="100"/>
      <c r="B59" s="36" t="s">
        <v>31</v>
      </c>
      <c r="C59" s="37">
        <f>SUM(C56:C58)</f>
        <v>202140</v>
      </c>
      <c r="D59" s="37">
        <f>SUM(D56:D58)</f>
        <v>129873</v>
      </c>
      <c r="E59" s="67"/>
      <c r="F59" s="37">
        <f>SUM(F56:F58)</f>
        <v>300</v>
      </c>
      <c r="G59" s="37">
        <f>SUM(G56:G58)</f>
        <v>300</v>
      </c>
      <c r="H59" s="67"/>
      <c r="I59" s="112"/>
      <c r="J59" s="112"/>
      <c r="K59" s="96"/>
      <c r="L59" s="26"/>
      <c r="M59" s="68"/>
      <c r="N59" s="39">
        <f>SUM(N56:N58)</f>
        <v>450</v>
      </c>
      <c r="O59" s="39">
        <f>SUM(O56:O58)</f>
        <v>321.17500000000001</v>
      </c>
      <c r="P59" s="72"/>
      <c r="Q59" s="113"/>
      <c r="R59" s="3"/>
      <c r="S59" s="3"/>
      <c r="T59" s="3"/>
    </row>
    <row r="60" spans="1:27" ht="16.5" customHeight="1" x14ac:dyDescent="0.25"/>
    <row r="61" spans="1:27" ht="30" customHeight="1" x14ac:dyDescent="0.25">
      <c r="A61" s="4" t="s">
        <v>1</v>
      </c>
      <c r="B61" s="4" t="s">
        <v>2</v>
      </c>
      <c r="C61" s="4" t="s">
        <v>3</v>
      </c>
      <c r="D61" s="4"/>
      <c r="E61" s="4"/>
      <c r="F61" s="114" t="s">
        <v>5</v>
      </c>
      <c r="G61" s="115"/>
      <c r="H61" s="116"/>
      <c r="I61" s="4" t="s">
        <v>6</v>
      </c>
      <c r="J61" s="4"/>
      <c r="K61" s="4"/>
      <c r="L61" s="10" t="s">
        <v>7</v>
      </c>
      <c r="M61" s="9" t="s">
        <v>8</v>
      </c>
      <c r="N61" s="53" t="s">
        <v>9</v>
      </c>
      <c r="O61" s="54"/>
      <c r="P61" s="55"/>
      <c r="Q61" s="9" t="s">
        <v>8</v>
      </c>
      <c r="T61" s="3"/>
      <c r="X61" s="1"/>
    </row>
    <row r="62" spans="1:27" ht="63.75" customHeight="1" x14ac:dyDescent="0.25">
      <c r="A62" s="4"/>
      <c r="B62" s="4"/>
      <c r="C62" s="11" t="s">
        <v>63</v>
      </c>
      <c r="D62" s="11"/>
      <c r="E62" s="10" t="s">
        <v>4</v>
      </c>
      <c r="F62" s="11" t="s">
        <v>64</v>
      </c>
      <c r="G62" s="11"/>
      <c r="H62" s="10" t="s">
        <v>14</v>
      </c>
      <c r="I62" s="11" t="s">
        <v>65</v>
      </c>
      <c r="J62" s="11"/>
      <c r="K62" s="10" t="s">
        <v>16</v>
      </c>
      <c r="L62" s="16"/>
      <c r="M62" s="15"/>
      <c r="N62" s="10" t="s">
        <v>17</v>
      </c>
      <c r="O62" s="10" t="s">
        <v>18</v>
      </c>
      <c r="P62" s="10" t="s">
        <v>10</v>
      </c>
      <c r="Q62" s="15"/>
      <c r="T62" s="3"/>
      <c r="X62" s="1"/>
    </row>
    <row r="63" spans="1:27" ht="18" customHeight="1" x14ac:dyDescent="0.25">
      <c r="A63" s="4"/>
      <c r="B63" s="4"/>
      <c r="C63" s="100" t="s">
        <v>17</v>
      </c>
      <c r="D63" s="100" t="s">
        <v>18</v>
      </c>
      <c r="E63" s="23"/>
      <c r="F63" s="100" t="s">
        <v>17</v>
      </c>
      <c r="G63" s="100" t="s">
        <v>18</v>
      </c>
      <c r="H63" s="23"/>
      <c r="I63" s="100" t="s">
        <v>17</v>
      </c>
      <c r="J63" s="100" t="s">
        <v>18</v>
      </c>
      <c r="K63" s="23"/>
      <c r="L63" s="23"/>
      <c r="M63" s="22"/>
      <c r="N63" s="23"/>
      <c r="O63" s="23"/>
      <c r="P63" s="23"/>
      <c r="Q63" s="22"/>
      <c r="T63" s="3"/>
      <c r="X63" s="1"/>
    </row>
    <row r="64" spans="1:27" ht="47.25" customHeight="1" x14ac:dyDescent="0.25">
      <c r="A64" s="101">
        <v>1</v>
      </c>
      <c r="B64" s="117" t="s">
        <v>66</v>
      </c>
      <c r="C64" s="30">
        <f>'[1]отчеты 1 полугодие'!C63</f>
        <v>424</v>
      </c>
      <c r="D64" s="30">
        <f>'[1]отчеты 1 полугодие'!D63</f>
        <v>506</v>
      </c>
      <c r="E64" s="26">
        <v>1</v>
      </c>
      <c r="F64" s="92">
        <f>'[1]отчеты 1 полугодие'!E63</f>
        <v>100</v>
      </c>
      <c r="G64" s="92">
        <f>'[1]отчеты 1 полугодие'!F63</f>
        <v>100</v>
      </c>
      <c r="H64" s="118">
        <f>G64/F64</f>
        <v>1</v>
      </c>
      <c r="I64" s="119">
        <f>'[1]отчеты 1 полугодие'!G63</f>
        <v>23</v>
      </c>
      <c r="J64" s="119">
        <f>'[1]отчеты 1 полугодие'!H63</f>
        <v>23</v>
      </c>
      <c r="K64" s="118">
        <f>J64/I64</f>
        <v>1</v>
      </c>
      <c r="L64" s="106">
        <f>100*(0.35*E64+0.35*H64+0.3*K64)</f>
        <v>100</v>
      </c>
      <c r="M64" s="68">
        <v>100</v>
      </c>
      <c r="N64" s="107">
        <f>'[1]отчеты 1 полугодие'!I63</f>
        <v>0</v>
      </c>
      <c r="O64" s="107">
        <f>'[1]отчеты 1 полугодие'!J63</f>
        <v>0</v>
      </c>
      <c r="P64" s="120">
        <v>0</v>
      </c>
      <c r="Q64" s="68">
        <v>0</v>
      </c>
      <c r="T64" s="3"/>
      <c r="X64" s="1"/>
    </row>
    <row r="65" spans="1:24" ht="48.75" customHeight="1" x14ac:dyDescent="0.25">
      <c r="A65" s="101">
        <v>2</v>
      </c>
      <c r="B65" s="117" t="s">
        <v>67</v>
      </c>
      <c r="C65" s="30">
        <f>'[1]отчеты 1 полугодие'!C64</f>
        <v>434</v>
      </c>
      <c r="D65" s="30">
        <f>'[1]отчеты 1 полугодие'!D64</f>
        <v>413</v>
      </c>
      <c r="E65" s="26">
        <f>D65/C65</f>
        <v>0.95161290322580649</v>
      </c>
      <c r="F65" s="92">
        <f>'[1]отчеты 1 полугодие'!E64</f>
        <v>100</v>
      </c>
      <c r="G65" s="92">
        <f>'[1]отчеты 1 полугодие'!F64</f>
        <v>95.2</v>
      </c>
      <c r="H65" s="118">
        <f>G65/F65</f>
        <v>0.95200000000000007</v>
      </c>
      <c r="I65" s="119">
        <f>'[1]отчеты 1 полугодие'!G64</f>
        <v>11</v>
      </c>
      <c r="J65" s="119">
        <f>'[1]отчеты 1 полугодие'!H64</f>
        <v>12</v>
      </c>
      <c r="K65" s="118">
        <f>J65/I65</f>
        <v>1.0909090909090908</v>
      </c>
      <c r="L65" s="106">
        <f>100*(0.35*E65+0.35*H65+0.3*K65)</f>
        <v>99.353724340175958</v>
      </c>
      <c r="M65" s="68">
        <v>100</v>
      </c>
      <c r="N65" s="107">
        <f>'[1]отчеты 1 полугодие'!I64</f>
        <v>0</v>
      </c>
      <c r="O65" s="107">
        <f>'[1]отчеты 1 полугодие'!J64</f>
        <v>0</v>
      </c>
      <c r="P65" s="120">
        <v>0</v>
      </c>
      <c r="Q65" s="68">
        <v>0</v>
      </c>
      <c r="T65" s="3"/>
      <c r="X65" s="1"/>
    </row>
    <row r="66" spans="1:24" ht="60" x14ac:dyDescent="0.25">
      <c r="A66" s="101">
        <v>3</v>
      </c>
      <c r="B66" s="117" t="s">
        <v>68</v>
      </c>
      <c r="C66" s="30">
        <f>'[1]отчеты 1 полугодие'!C65</f>
        <v>130</v>
      </c>
      <c r="D66" s="30">
        <f>'[1]отчеты 1 полугодие'!D65</f>
        <v>120</v>
      </c>
      <c r="E66" s="26">
        <f>D66/C66</f>
        <v>0.92307692307692313</v>
      </c>
      <c r="F66" s="92">
        <f>'[1]отчеты 1 полугодие'!E65</f>
        <v>100</v>
      </c>
      <c r="G66" s="92">
        <f>'[1]отчеты 1 полугодие'!F65</f>
        <v>92.3</v>
      </c>
      <c r="H66" s="118">
        <f>G66/F66</f>
        <v>0.92299999999999993</v>
      </c>
      <c r="I66" s="119">
        <f>'[1]отчеты 1 полугодие'!G65</f>
        <v>8</v>
      </c>
      <c r="J66" s="119">
        <f>'[1]отчеты 1 полугодие'!H65</f>
        <v>8</v>
      </c>
      <c r="K66" s="118">
        <f>J66/I66</f>
        <v>1</v>
      </c>
      <c r="L66" s="106">
        <f>100*(0.35*E66+0.35*H66+0.3*K66)</f>
        <v>94.612692307692313</v>
      </c>
      <c r="M66" s="68">
        <v>85</v>
      </c>
      <c r="N66" s="107">
        <f>'[1]отчеты 1 полугодие'!I65</f>
        <v>0</v>
      </c>
      <c r="O66" s="107">
        <f>'[1]отчеты 1 полугодие'!J65</f>
        <v>0</v>
      </c>
      <c r="P66" s="120">
        <v>0</v>
      </c>
      <c r="Q66" s="68">
        <v>0</v>
      </c>
      <c r="T66" s="3"/>
      <c r="X66" s="1"/>
    </row>
    <row r="67" spans="1:24" ht="32.25" customHeight="1" x14ac:dyDescent="0.25">
      <c r="A67" s="101">
        <v>4</v>
      </c>
      <c r="B67" s="121" t="s">
        <v>69</v>
      </c>
      <c r="C67" s="30">
        <f>'[1]отчеты 1 полугодие'!C66</f>
        <v>99</v>
      </c>
      <c r="D67" s="30">
        <f>'[1]отчеты 1 полугодие'!D66</f>
        <v>98</v>
      </c>
      <c r="E67" s="26">
        <f>D67/C67</f>
        <v>0.98989898989898994</v>
      </c>
      <c r="F67" s="92">
        <f>'[1]отчеты 1 полугодие'!E66</f>
        <v>100</v>
      </c>
      <c r="G67" s="92">
        <f>'[1]отчеты 1 полугодие'!F66</f>
        <v>99</v>
      </c>
      <c r="H67" s="118">
        <f>G67/F67</f>
        <v>0.99</v>
      </c>
      <c r="I67" s="119">
        <f>'[1]отчеты 1 полугодие'!G66</f>
        <v>14</v>
      </c>
      <c r="J67" s="119">
        <f>'[1]отчеты 1 полугодие'!H66</f>
        <v>14</v>
      </c>
      <c r="K67" s="118">
        <v>1</v>
      </c>
      <c r="L67" s="106">
        <f>100*(0.35*E67+0.35*H67+0.3*K67)</f>
        <v>99.296464646464642</v>
      </c>
      <c r="M67" s="68">
        <v>100</v>
      </c>
      <c r="N67" s="107">
        <f>'[1]отчеты 1 полугодие'!I66</f>
        <v>0</v>
      </c>
      <c r="O67" s="107">
        <f>'[1]отчеты 1 полугодие'!J66</f>
        <v>0</v>
      </c>
      <c r="P67" s="120">
        <v>0</v>
      </c>
      <c r="Q67" s="68">
        <v>0</v>
      </c>
      <c r="T67" s="3"/>
      <c r="X67" s="1"/>
    </row>
    <row r="68" spans="1:24" s="51" customFormat="1" ht="14.25" x14ac:dyDescent="0.25">
      <c r="A68" s="70"/>
      <c r="B68" s="36" t="s">
        <v>31</v>
      </c>
      <c r="C68" s="122">
        <f>SUM(C64:C67)</f>
        <v>1087</v>
      </c>
      <c r="D68" s="122">
        <f>SUM(D64:D67)</f>
        <v>1137</v>
      </c>
      <c r="E68" s="118"/>
      <c r="F68" s="118">
        <f>SUM(F64:F67)/4</f>
        <v>100</v>
      </c>
      <c r="G68" s="118">
        <f>SUM(G64:G67)/4</f>
        <v>96.625</v>
      </c>
      <c r="H68" s="118"/>
      <c r="I68" s="71">
        <f>SUM(I64:I67)</f>
        <v>56</v>
      </c>
      <c r="J68" s="71">
        <f>SUM(J64:J67)</f>
        <v>57</v>
      </c>
      <c r="K68" s="118"/>
      <c r="L68" s="70"/>
      <c r="M68" s="70"/>
      <c r="N68" s="73">
        <f>SUM(N64:N67)</f>
        <v>0</v>
      </c>
      <c r="O68" s="73">
        <f>SUM(O64:O67)</f>
        <v>0</v>
      </c>
      <c r="P68" s="70"/>
      <c r="Q68" s="70"/>
    </row>
    <row r="69" spans="1:24" s="52" customFormat="1" x14ac:dyDescent="0.25">
      <c r="B69" s="123"/>
      <c r="C69" s="124"/>
      <c r="D69" s="124"/>
      <c r="E69" s="125"/>
      <c r="F69" s="51"/>
      <c r="H69" s="125"/>
      <c r="K69" s="125"/>
      <c r="O69" s="125"/>
      <c r="P69" s="51"/>
      <c r="X69" s="51"/>
    </row>
    <row r="70" spans="1:24" ht="29.25" customHeight="1" x14ac:dyDescent="0.25">
      <c r="A70" s="10" t="s">
        <v>1</v>
      </c>
      <c r="B70" s="4" t="s">
        <v>2</v>
      </c>
      <c r="C70" s="4" t="s">
        <v>3</v>
      </c>
      <c r="D70" s="4"/>
      <c r="E70" s="4"/>
      <c r="F70" s="114" t="s">
        <v>5</v>
      </c>
      <c r="G70" s="115"/>
      <c r="H70" s="116"/>
      <c r="I70" s="4" t="s">
        <v>6</v>
      </c>
      <c r="J70" s="4"/>
      <c r="K70" s="4"/>
      <c r="L70" s="10" t="s">
        <v>7</v>
      </c>
      <c r="M70" s="9" t="s">
        <v>8</v>
      </c>
      <c r="N70" s="53" t="s">
        <v>9</v>
      </c>
      <c r="O70" s="54"/>
      <c r="P70" s="55"/>
      <c r="Q70" s="9" t="s">
        <v>8</v>
      </c>
      <c r="T70" s="3"/>
      <c r="X70" s="1"/>
    </row>
    <row r="71" spans="1:24" ht="62.25" customHeight="1" x14ac:dyDescent="0.25">
      <c r="A71" s="16"/>
      <c r="B71" s="4"/>
      <c r="C71" s="11" t="s">
        <v>70</v>
      </c>
      <c r="D71" s="11"/>
      <c r="E71" s="10" t="s">
        <v>4</v>
      </c>
      <c r="F71" s="11" t="s">
        <v>71</v>
      </c>
      <c r="G71" s="11"/>
      <c r="H71" s="10" t="s">
        <v>14</v>
      </c>
      <c r="I71" s="11" t="s">
        <v>72</v>
      </c>
      <c r="J71" s="11"/>
      <c r="K71" s="4" t="s">
        <v>16</v>
      </c>
      <c r="L71" s="16"/>
      <c r="M71" s="15"/>
      <c r="N71" s="10" t="s">
        <v>17</v>
      </c>
      <c r="O71" s="10" t="s">
        <v>18</v>
      </c>
      <c r="P71" s="10" t="s">
        <v>10</v>
      </c>
      <c r="Q71" s="15"/>
      <c r="T71" s="3"/>
      <c r="X71" s="1"/>
    </row>
    <row r="72" spans="1:24" ht="18.75" customHeight="1" x14ac:dyDescent="0.25">
      <c r="A72" s="23"/>
      <c r="B72" s="4"/>
      <c r="C72" s="100" t="s">
        <v>17</v>
      </c>
      <c r="D72" s="100" t="s">
        <v>18</v>
      </c>
      <c r="E72" s="23"/>
      <c r="F72" s="100" t="s">
        <v>17</v>
      </c>
      <c r="G72" s="100" t="s">
        <v>18</v>
      </c>
      <c r="H72" s="23"/>
      <c r="I72" s="100" t="s">
        <v>17</v>
      </c>
      <c r="J72" s="100" t="s">
        <v>18</v>
      </c>
      <c r="K72" s="4"/>
      <c r="L72" s="23"/>
      <c r="M72" s="22"/>
      <c r="N72" s="23"/>
      <c r="O72" s="23"/>
      <c r="P72" s="23"/>
      <c r="Q72" s="22"/>
      <c r="T72" s="3"/>
      <c r="X72" s="1"/>
    </row>
    <row r="73" spans="1:24" s="34" customFormat="1" ht="45" x14ac:dyDescent="0.25">
      <c r="A73" s="92">
        <v>1</v>
      </c>
      <c r="B73" s="92" t="s">
        <v>73</v>
      </c>
      <c r="C73" s="32">
        <f>'[1]отчеты 1 полугодие'!C72/1000</f>
        <v>56.16</v>
      </c>
      <c r="D73" s="32">
        <f>'[1]отчеты 1 полугодие'!D72/1000</f>
        <v>56.16</v>
      </c>
      <c r="E73" s="26">
        <f>D73/C73</f>
        <v>1</v>
      </c>
      <c r="F73" s="93">
        <f>'[1]отчеты 1 полугодие'!E72</f>
        <v>60</v>
      </c>
      <c r="G73" s="93">
        <f>'[1]отчеты 1 полугодие'!F72</f>
        <v>60</v>
      </c>
      <c r="H73" s="26">
        <f>G73/F73</f>
        <v>1</v>
      </c>
      <c r="I73" s="93">
        <f>'[1]отчеты 1 полугодие'!G72</f>
        <v>7</v>
      </c>
      <c r="J73" s="93">
        <f>'[1]отчеты 1 полугодие'!H72</f>
        <v>4</v>
      </c>
      <c r="K73" s="26">
        <f>J73/I73</f>
        <v>0.5714285714285714</v>
      </c>
      <c r="L73" s="26">
        <f>100*(0.35*E73+0.35*H73+0.3*K73)</f>
        <v>87.142857142857139</v>
      </c>
      <c r="M73" s="68">
        <v>85</v>
      </c>
      <c r="N73" s="126">
        <f>'[1]отчеты 1 полугодие'!I72</f>
        <v>0</v>
      </c>
      <c r="O73" s="126">
        <f>'[1]отчеты 1 полугодие'!J72</f>
        <v>0</v>
      </c>
      <c r="P73" s="127">
        <v>0</v>
      </c>
      <c r="Q73" s="68">
        <v>0</v>
      </c>
      <c r="T73" s="40"/>
    </row>
    <row r="74" spans="1:24" s="34" customFormat="1" ht="60" x14ac:dyDescent="0.25">
      <c r="A74" s="92">
        <v>2</v>
      </c>
      <c r="B74" s="128" t="s">
        <v>74</v>
      </c>
      <c r="C74" s="32">
        <f>'[1]отчеты 1 полугодие'!C73/1000</f>
        <v>51.792000000000002</v>
      </c>
      <c r="D74" s="32">
        <f>'[1]отчеты 1 полугодие'!D73/1000</f>
        <v>51.792000000000002</v>
      </c>
      <c r="E74" s="26">
        <v>1</v>
      </c>
      <c r="F74" s="93">
        <f>'[1]отчеты 1 полугодие'!E73</f>
        <v>60</v>
      </c>
      <c r="G74" s="93">
        <f>'[1]отчеты 1 полугодие'!F73</f>
        <v>60</v>
      </c>
      <c r="H74" s="26">
        <v>1</v>
      </c>
      <c r="I74" s="93">
        <f>'[1]отчеты 1 полугодие'!G73</f>
        <v>8</v>
      </c>
      <c r="J74" s="93">
        <f>'[1]отчеты 1 полугодие'!H73</f>
        <v>6</v>
      </c>
      <c r="K74" s="26">
        <f>J74/I74</f>
        <v>0.75</v>
      </c>
      <c r="L74" s="26">
        <f>100*(0.35*E74+0.35*H74+0.3*K74)</f>
        <v>92.5</v>
      </c>
      <c r="M74" s="68">
        <v>85</v>
      </c>
      <c r="N74" s="126">
        <f>'[1]отчеты 1 полугодие'!I73</f>
        <v>0</v>
      </c>
      <c r="O74" s="126">
        <f>'[1]отчеты 1 полугодие'!J73</f>
        <v>0</v>
      </c>
      <c r="P74" s="127">
        <v>0</v>
      </c>
      <c r="Q74" s="68">
        <v>0</v>
      </c>
      <c r="T74" s="40"/>
    </row>
    <row r="75" spans="1:24" s="34" customFormat="1" ht="60" x14ac:dyDescent="0.25">
      <c r="A75" s="92">
        <v>3</v>
      </c>
      <c r="B75" s="128" t="s">
        <v>75</v>
      </c>
      <c r="C75" s="32">
        <f>'[1]отчеты 1 полугодие'!C74/1000</f>
        <v>62.181600000000003</v>
      </c>
      <c r="D75" s="32">
        <f>'[1]отчеты 1 полугодие'!D74/1000</f>
        <v>62.181599999999996</v>
      </c>
      <c r="E75" s="26">
        <f>D75/C75</f>
        <v>0.99999999999999989</v>
      </c>
      <c r="F75" s="93">
        <f>'[1]отчеты 1 полугодие'!E74</f>
        <v>60</v>
      </c>
      <c r="G75" s="93">
        <f>'[1]отчеты 1 полугодие'!F74</f>
        <v>60</v>
      </c>
      <c r="H75" s="26">
        <f>G75/F75</f>
        <v>1</v>
      </c>
      <c r="I75" s="93">
        <f>'[1]отчеты 1 полугодие'!G74</f>
        <v>6</v>
      </c>
      <c r="J75" s="93">
        <f>'[1]отчеты 1 полугодие'!H74</f>
        <v>6</v>
      </c>
      <c r="K75" s="26">
        <f>J75/I75</f>
        <v>1</v>
      </c>
      <c r="L75" s="26">
        <f>100*(0.35*E75+0.35*H75+0.3*K75)</f>
        <v>100</v>
      </c>
      <c r="M75" s="68">
        <v>100</v>
      </c>
      <c r="N75" s="126">
        <f>'[1]отчеты 1 полугодие'!I74</f>
        <v>756</v>
      </c>
      <c r="O75" s="126">
        <f>'[1]отчеты 1 полугодие'!J74</f>
        <v>380</v>
      </c>
      <c r="P75" s="127">
        <f>O75/N75</f>
        <v>0.50264550264550267</v>
      </c>
      <c r="Q75" s="68">
        <v>0</v>
      </c>
      <c r="T75" s="40"/>
    </row>
    <row r="76" spans="1:24" s="40" customFormat="1" ht="14.25" x14ac:dyDescent="0.25">
      <c r="A76" s="72"/>
      <c r="B76" s="36" t="s">
        <v>31</v>
      </c>
      <c r="C76" s="39">
        <f>SUM(C73:C75)</f>
        <v>170.1336</v>
      </c>
      <c r="D76" s="39">
        <f>SUM(D73:D75)</f>
        <v>170.1336</v>
      </c>
      <c r="E76" s="26"/>
      <c r="F76" s="129">
        <f>SUM(F73:F75)/3</f>
        <v>60</v>
      </c>
      <c r="G76" s="129">
        <f>SUM(G73:G75)/3</f>
        <v>60</v>
      </c>
      <c r="H76" s="26"/>
      <c r="I76" s="129">
        <f>SUM(I73:I75)</f>
        <v>21</v>
      </c>
      <c r="J76" s="129">
        <f>SUM(J73:J75)</f>
        <v>16</v>
      </c>
      <c r="K76" s="26"/>
      <c r="L76" s="26"/>
      <c r="M76" s="68"/>
      <c r="N76" s="130">
        <f>SUM(N73:N75)</f>
        <v>756</v>
      </c>
      <c r="O76" s="130">
        <f>SUM(O73:O75)</f>
        <v>380</v>
      </c>
      <c r="P76" s="127"/>
      <c r="Q76" s="68"/>
    </row>
    <row r="77" spans="1:24" s="52" customFormat="1" x14ac:dyDescent="0.25">
      <c r="B77" s="131"/>
      <c r="C77" s="124"/>
      <c r="D77" s="124"/>
      <c r="E77" s="125"/>
      <c r="F77" s="51"/>
      <c r="H77" s="125"/>
      <c r="K77" s="132"/>
      <c r="L77" s="133"/>
      <c r="O77" s="125"/>
      <c r="P77" s="51"/>
      <c r="X77" s="51"/>
    </row>
    <row r="78" spans="1:24" ht="32.25" customHeight="1" x14ac:dyDescent="0.25">
      <c r="A78" s="10" t="s">
        <v>1</v>
      </c>
      <c r="B78" s="4" t="s">
        <v>2</v>
      </c>
      <c r="C78" s="4" t="s">
        <v>3</v>
      </c>
      <c r="D78" s="4"/>
      <c r="E78" s="4"/>
      <c r="F78" s="114" t="s">
        <v>5</v>
      </c>
      <c r="G78" s="115"/>
      <c r="H78" s="116"/>
      <c r="I78" s="4" t="s">
        <v>6</v>
      </c>
      <c r="J78" s="4"/>
      <c r="K78" s="4"/>
      <c r="L78" s="10" t="s">
        <v>7</v>
      </c>
      <c r="M78" s="9" t="s">
        <v>8</v>
      </c>
      <c r="N78" s="53" t="s">
        <v>9</v>
      </c>
      <c r="O78" s="54"/>
      <c r="P78" s="55"/>
      <c r="Q78" s="9" t="s">
        <v>8</v>
      </c>
      <c r="T78" s="3"/>
      <c r="X78" s="1"/>
    </row>
    <row r="79" spans="1:24" ht="54" customHeight="1" x14ac:dyDescent="0.25">
      <c r="A79" s="16"/>
      <c r="B79" s="4"/>
      <c r="C79" s="11" t="s">
        <v>76</v>
      </c>
      <c r="D79" s="11"/>
      <c r="E79" s="10" t="s">
        <v>4</v>
      </c>
      <c r="F79" s="11" t="s">
        <v>77</v>
      </c>
      <c r="G79" s="11"/>
      <c r="H79" s="10" t="s">
        <v>14</v>
      </c>
      <c r="I79" s="59" t="s">
        <v>78</v>
      </c>
      <c r="J79" s="60"/>
      <c r="K79" s="10" t="s">
        <v>16</v>
      </c>
      <c r="L79" s="16"/>
      <c r="M79" s="15"/>
      <c r="N79" s="10" t="s">
        <v>17</v>
      </c>
      <c r="O79" s="10" t="s">
        <v>18</v>
      </c>
      <c r="P79" s="10" t="s">
        <v>10</v>
      </c>
      <c r="Q79" s="15"/>
      <c r="T79" s="3"/>
      <c r="X79" s="1"/>
    </row>
    <row r="80" spans="1:24" ht="15" customHeight="1" x14ac:dyDescent="0.25">
      <c r="A80" s="23"/>
      <c r="B80" s="4"/>
      <c r="C80" s="100" t="s">
        <v>17</v>
      </c>
      <c r="D80" s="100" t="s">
        <v>18</v>
      </c>
      <c r="E80" s="23"/>
      <c r="F80" s="100" t="s">
        <v>17</v>
      </c>
      <c r="G80" s="100" t="s">
        <v>18</v>
      </c>
      <c r="H80" s="23"/>
      <c r="I80" s="100" t="s">
        <v>17</v>
      </c>
      <c r="J80" s="100" t="s">
        <v>18</v>
      </c>
      <c r="K80" s="23"/>
      <c r="L80" s="23"/>
      <c r="M80" s="22"/>
      <c r="N80" s="23"/>
      <c r="O80" s="23"/>
      <c r="P80" s="23"/>
      <c r="Q80" s="22"/>
      <c r="T80" s="3"/>
      <c r="X80" s="1"/>
    </row>
    <row r="81" spans="1:22" s="34" customFormat="1" x14ac:dyDescent="0.25">
      <c r="A81" s="92">
        <v>1</v>
      </c>
      <c r="B81" s="134" t="s">
        <v>79</v>
      </c>
      <c r="C81" s="32">
        <f>'[1]отчеты 1 полугодие'!C80/1000</f>
        <v>10.56</v>
      </c>
      <c r="D81" s="32">
        <f>'[1]отчеты 1 полугодие'!D80/1000</f>
        <v>7.48</v>
      </c>
      <c r="E81" s="39">
        <f>D81/C81</f>
        <v>0.70833333333333337</v>
      </c>
      <c r="F81" s="93">
        <f>'[1]отчеты 1 полугодие'!E80</f>
        <v>50</v>
      </c>
      <c r="G81" s="93">
        <f>'[1]отчеты 1 полугодие'!F80</f>
        <v>35.4</v>
      </c>
      <c r="H81" s="39">
        <f>G81/F81</f>
        <v>0.70799999999999996</v>
      </c>
      <c r="I81" s="92">
        <f>'[1]отчеты 1 полугодие'!G80</f>
        <v>18</v>
      </c>
      <c r="J81" s="92">
        <f>'[1]отчеты 1 полугодие'!H80</f>
        <v>9</v>
      </c>
      <c r="K81" s="39">
        <f>J81/I81</f>
        <v>0.5</v>
      </c>
      <c r="L81" s="26">
        <f>100*(0.35*E81+0.35*H81+0.3*K81)</f>
        <v>64.571666666666658</v>
      </c>
      <c r="M81" s="68">
        <v>0</v>
      </c>
      <c r="N81" s="126">
        <f>'[1]отчеты 1 полугодие'!I80</f>
        <v>0</v>
      </c>
      <c r="O81" s="126">
        <f>'[1]отчеты 1 полугодие'!J80</f>
        <v>0</v>
      </c>
      <c r="P81" s="130">
        <v>0</v>
      </c>
      <c r="Q81" s="68">
        <v>0</v>
      </c>
      <c r="T81" s="40"/>
      <c r="V81" s="135"/>
    </row>
    <row r="89" spans="1:22" x14ac:dyDescent="0.25">
      <c r="D89" s="1">
        <f>143.2/4</f>
        <v>35.799999999999997</v>
      </c>
    </row>
  </sheetData>
  <mergeCells count="154">
    <mergeCell ref="O79:O80"/>
    <mergeCell ref="P79:P80"/>
    <mergeCell ref="M78:M80"/>
    <mergeCell ref="N78:P78"/>
    <mergeCell ref="Q78:Q80"/>
    <mergeCell ref="C79:D79"/>
    <mergeCell ref="E79:E80"/>
    <mergeCell ref="F79:G79"/>
    <mergeCell ref="H79:H80"/>
    <mergeCell ref="I79:J79"/>
    <mergeCell ref="K79:K80"/>
    <mergeCell ref="N79:N80"/>
    <mergeCell ref="A78:A80"/>
    <mergeCell ref="B78:B80"/>
    <mergeCell ref="C78:E78"/>
    <mergeCell ref="F78:H78"/>
    <mergeCell ref="I78:K78"/>
    <mergeCell ref="L78:L80"/>
    <mergeCell ref="Q70:Q72"/>
    <mergeCell ref="C71:D71"/>
    <mergeCell ref="E71:E72"/>
    <mergeCell ref="F71:G71"/>
    <mergeCell ref="H71:H72"/>
    <mergeCell ref="I71:J71"/>
    <mergeCell ref="K71:K72"/>
    <mergeCell ref="N71:N72"/>
    <mergeCell ref="O71:O72"/>
    <mergeCell ref="P71:P72"/>
    <mergeCell ref="O62:O63"/>
    <mergeCell ref="P62:P63"/>
    <mergeCell ref="A70:A72"/>
    <mergeCell ref="B70:B72"/>
    <mergeCell ref="C70:E70"/>
    <mergeCell ref="F70:H70"/>
    <mergeCell ref="I70:K70"/>
    <mergeCell ref="L70:L72"/>
    <mergeCell ref="M70:M72"/>
    <mergeCell ref="N70:P70"/>
    <mergeCell ref="M61:M63"/>
    <mergeCell ref="N61:P61"/>
    <mergeCell ref="Q61:Q63"/>
    <mergeCell ref="C62:D62"/>
    <mergeCell ref="E62:E63"/>
    <mergeCell ref="F62:G62"/>
    <mergeCell ref="H62:H63"/>
    <mergeCell ref="I62:J62"/>
    <mergeCell ref="K62:K63"/>
    <mergeCell ref="N62:N63"/>
    <mergeCell ref="A61:A63"/>
    <mergeCell ref="B61:B63"/>
    <mergeCell ref="C61:E61"/>
    <mergeCell ref="F61:H61"/>
    <mergeCell ref="I61:K61"/>
    <mergeCell ref="L61:L63"/>
    <mergeCell ref="Q53:Q55"/>
    <mergeCell ref="C54:D54"/>
    <mergeCell ref="E54:E55"/>
    <mergeCell ref="F54:G54"/>
    <mergeCell ref="H54:H55"/>
    <mergeCell ref="I54:J54"/>
    <mergeCell ref="K54:K55"/>
    <mergeCell ref="N54:N55"/>
    <mergeCell ref="O54:O55"/>
    <mergeCell ref="P54:P55"/>
    <mergeCell ref="O44:O45"/>
    <mergeCell ref="P44:P45"/>
    <mergeCell ref="A53:A55"/>
    <mergeCell ref="B53:B55"/>
    <mergeCell ref="C53:E53"/>
    <mergeCell ref="F53:H53"/>
    <mergeCell ref="I53:K53"/>
    <mergeCell ref="L53:L55"/>
    <mergeCell ref="M53:M55"/>
    <mergeCell ref="N53:P53"/>
    <mergeCell ref="M43:M45"/>
    <mergeCell ref="N43:P43"/>
    <mergeCell ref="Q43:Q45"/>
    <mergeCell ref="C44:D44"/>
    <mergeCell ref="E44:E45"/>
    <mergeCell ref="F44:G44"/>
    <mergeCell ref="H44:H45"/>
    <mergeCell ref="I44:J44"/>
    <mergeCell ref="K44:K45"/>
    <mergeCell ref="N44:N45"/>
    <mergeCell ref="O38:O39"/>
    <mergeCell ref="R38:R39"/>
    <mergeCell ref="S38:S39"/>
    <mergeCell ref="T38:T39"/>
    <mergeCell ref="A43:A45"/>
    <mergeCell ref="B43:B45"/>
    <mergeCell ref="C43:E43"/>
    <mergeCell ref="F43:H43"/>
    <mergeCell ref="I43:K43"/>
    <mergeCell ref="L43:L45"/>
    <mergeCell ref="Q37:Q39"/>
    <mergeCell ref="R37:T37"/>
    <mergeCell ref="U37:U39"/>
    <mergeCell ref="C38:D38"/>
    <mergeCell ref="E38:E39"/>
    <mergeCell ref="F38:G38"/>
    <mergeCell ref="H38:H39"/>
    <mergeCell ref="J38:K38"/>
    <mergeCell ref="L38:L39"/>
    <mergeCell ref="M38:N38"/>
    <mergeCell ref="O21:O22"/>
    <mergeCell ref="R21:R22"/>
    <mergeCell ref="S21:S22"/>
    <mergeCell ref="A37:A39"/>
    <mergeCell ref="B37:B39"/>
    <mergeCell ref="C37:H37"/>
    <mergeCell ref="I37:I39"/>
    <mergeCell ref="J37:L37"/>
    <mergeCell ref="M37:O37"/>
    <mergeCell ref="P37:P39"/>
    <mergeCell ref="R20:S20"/>
    <mergeCell ref="T20:T22"/>
    <mergeCell ref="U20:U22"/>
    <mergeCell ref="C21:D21"/>
    <mergeCell ref="E21:E22"/>
    <mergeCell ref="F21:G21"/>
    <mergeCell ref="H21:H22"/>
    <mergeCell ref="J21:K21"/>
    <mergeCell ref="L21:L22"/>
    <mergeCell ref="M21:N21"/>
    <mergeCell ref="R4:R5"/>
    <mergeCell ref="S4:S5"/>
    <mergeCell ref="A20:A22"/>
    <mergeCell ref="B20:B22"/>
    <mergeCell ref="C20:H20"/>
    <mergeCell ref="I20:I22"/>
    <mergeCell ref="J20:L20"/>
    <mergeCell ref="M20:O20"/>
    <mergeCell ref="P20:P22"/>
    <mergeCell ref="Q20:Q22"/>
    <mergeCell ref="T3:T5"/>
    <mergeCell ref="U3:U5"/>
    <mergeCell ref="C4:D4"/>
    <mergeCell ref="E4:E5"/>
    <mergeCell ref="F4:G4"/>
    <mergeCell ref="H4:H5"/>
    <mergeCell ref="J4:K4"/>
    <mergeCell ref="L4:L5"/>
    <mergeCell ref="M4:N4"/>
    <mergeCell ref="O4:O5"/>
    <mergeCell ref="B1:U1"/>
    <mergeCell ref="A3:A5"/>
    <mergeCell ref="B3:B5"/>
    <mergeCell ref="C3:H3"/>
    <mergeCell ref="I3:I5"/>
    <mergeCell ref="J3:L3"/>
    <mergeCell ref="M3:O3"/>
    <mergeCell ref="P3:P5"/>
    <mergeCell ref="Q3:Q5"/>
    <mergeCell ref="R3:S3"/>
  </mergeCells>
  <pageMargins left="0.31496062992125984" right="0.31496062992125984" top="0.35433070866141736" bottom="0.35433070866141736" header="0.31496062992125984" footer="0.31496062992125984"/>
  <pageSetup paperSize="9" scale="54" orientation="landscape" horizontalDpi="180" verticalDpi="180" r:id="rId1"/>
  <rowBreaks count="2" manualBreakCount="2">
    <brk id="34" max="24" man="1"/>
    <brk id="6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tabSelected="1" view="pageBreakPreview" zoomScale="85" zoomScaleNormal="100" zoomScaleSheetLayoutView="85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N17" sqref="N17"/>
    </sheetView>
  </sheetViews>
  <sheetFormatPr defaultRowHeight="15" x14ac:dyDescent="0.25"/>
  <cols>
    <col min="1" max="1" width="30" style="196" customWidth="1"/>
    <col min="2" max="2" width="11.7109375" style="1" customWidth="1"/>
    <col min="3" max="4" width="8.28515625" style="1" customWidth="1"/>
    <col min="5" max="5" width="12" style="1" customWidth="1"/>
    <col min="6" max="7" width="13.5703125" style="34" customWidth="1"/>
    <col min="8" max="8" width="11.5703125" style="34" customWidth="1"/>
    <col min="9" max="11" width="12.42578125" style="34" customWidth="1"/>
    <col min="12" max="12" width="23.5703125" style="34" customWidth="1"/>
    <col min="13" max="14" width="11.5703125" style="34" customWidth="1"/>
    <col min="15" max="16" width="12.28515625" style="34" customWidth="1"/>
    <col min="17" max="18" width="9.7109375" style="34" customWidth="1"/>
    <col min="19" max="20" width="8.140625" style="34" customWidth="1"/>
    <col min="21" max="21" width="7.7109375" style="1" customWidth="1"/>
    <col min="22" max="22" width="10.140625" style="137" customWidth="1"/>
    <col min="23" max="23" width="16.42578125" style="137" bestFit="1" customWidth="1"/>
    <col min="24" max="16384" width="9.140625" style="137"/>
  </cols>
  <sheetData>
    <row r="1" spans="1:33" ht="32.25" customHeight="1" x14ac:dyDescent="0.25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33" s="148" customFormat="1" ht="144.75" customHeight="1" x14ac:dyDescent="0.25">
      <c r="A2" s="138" t="s">
        <v>81</v>
      </c>
      <c r="B2" s="139" t="s">
        <v>82</v>
      </c>
      <c r="C2" s="140" t="s">
        <v>83</v>
      </c>
      <c r="D2" s="141"/>
      <c r="E2" s="142" t="s">
        <v>84</v>
      </c>
      <c r="F2" s="141" t="s">
        <v>85</v>
      </c>
      <c r="G2" s="141"/>
      <c r="H2" s="141" t="s">
        <v>86</v>
      </c>
      <c r="I2" s="141"/>
      <c r="J2" s="143" t="s">
        <v>87</v>
      </c>
      <c r="K2" s="144"/>
      <c r="L2" s="139" t="s">
        <v>88</v>
      </c>
      <c r="M2" s="141" t="s">
        <v>89</v>
      </c>
      <c r="N2" s="141"/>
      <c r="O2" s="143" t="s">
        <v>90</v>
      </c>
      <c r="P2" s="144"/>
      <c r="Q2" s="143" t="s">
        <v>91</v>
      </c>
      <c r="R2" s="144"/>
      <c r="S2" s="143" t="s">
        <v>92</v>
      </c>
      <c r="T2" s="144"/>
      <c r="U2" s="145" t="s">
        <v>93</v>
      </c>
      <c r="V2" s="146" t="s">
        <v>94</v>
      </c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</row>
    <row r="3" spans="1:33" s="148" customFormat="1" ht="82.5" customHeight="1" x14ac:dyDescent="0.25">
      <c r="A3" s="149" t="s">
        <v>95</v>
      </c>
      <c r="B3" s="139" t="s">
        <v>96</v>
      </c>
      <c r="C3" s="141" t="s">
        <v>97</v>
      </c>
      <c r="D3" s="141"/>
      <c r="E3" s="142" t="s">
        <v>98</v>
      </c>
      <c r="F3" s="141" t="s">
        <v>99</v>
      </c>
      <c r="G3" s="141"/>
      <c r="H3" s="141" t="s">
        <v>100</v>
      </c>
      <c r="I3" s="141"/>
      <c r="J3" s="143" t="s">
        <v>101</v>
      </c>
      <c r="K3" s="144"/>
      <c r="L3" s="139" t="s">
        <v>102</v>
      </c>
      <c r="M3" s="141" t="s">
        <v>103</v>
      </c>
      <c r="N3" s="141"/>
      <c r="O3" s="141" t="s">
        <v>103</v>
      </c>
      <c r="P3" s="141"/>
      <c r="Q3" s="141" t="s">
        <v>103</v>
      </c>
      <c r="R3" s="141"/>
      <c r="S3" s="143" t="s">
        <v>104</v>
      </c>
      <c r="T3" s="144"/>
      <c r="U3" s="150"/>
      <c r="V3" s="151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</row>
    <row r="4" spans="1:33" s="148" customFormat="1" ht="60.75" customHeight="1" x14ac:dyDescent="0.25">
      <c r="A4" s="152" t="s">
        <v>105</v>
      </c>
      <c r="B4" s="153" t="s">
        <v>106</v>
      </c>
      <c r="C4" s="153" t="s">
        <v>107</v>
      </c>
      <c r="D4" s="153" t="s">
        <v>108</v>
      </c>
      <c r="E4" s="154" t="s">
        <v>106</v>
      </c>
      <c r="F4" s="155" t="s">
        <v>109</v>
      </c>
      <c r="G4" s="155" t="s">
        <v>110</v>
      </c>
      <c r="H4" s="153" t="s">
        <v>111</v>
      </c>
      <c r="I4" s="153" t="s">
        <v>112</v>
      </c>
      <c r="J4" s="153" t="s">
        <v>113</v>
      </c>
      <c r="K4" s="153" t="s">
        <v>114</v>
      </c>
      <c r="L4" s="153" t="s">
        <v>106</v>
      </c>
      <c r="M4" s="153" t="s">
        <v>115</v>
      </c>
      <c r="N4" s="153" t="s">
        <v>116</v>
      </c>
      <c r="O4" s="153" t="s">
        <v>107</v>
      </c>
      <c r="P4" s="153" t="s">
        <v>108</v>
      </c>
      <c r="Q4" s="153" t="s">
        <v>117</v>
      </c>
      <c r="R4" s="153" t="s">
        <v>118</v>
      </c>
      <c r="S4" s="153" t="s">
        <v>119</v>
      </c>
      <c r="T4" s="153" t="s">
        <v>120</v>
      </c>
      <c r="U4" s="156"/>
      <c r="V4" s="151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</row>
    <row r="5" spans="1:33" s="160" customFormat="1" ht="48.75" customHeight="1" x14ac:dyDescent="0.25">
      <c r="A5" s="157" t="s">
        <v>121</v>
      </c>
      <c r="B5" s="157" t="s">
        <v>122</v>
      </c>
      <c r="C5" s="157">
        <v>10</v>
      </c>
      <c r="D5" s="157">
        <v>-10</v>
      </c>
      <c r="E5" s="158" t="s">
        <v>123</v>
      </c>
      <c r="F5" s="157">
        <v>10</v>
      </c>
      <c r="G5" s="157">
        <v>-10</v>
      </c>
      <c r="H5" s="157">
        <v>0</v>
      </c>
      <c r="I5" s="157">
        <v>-30</v>
      </c>
      <c r="J5" s="157">
        <v>10</v>
      </c>
      <c r="K5" s="157">
        <v>-10</v>
      </c>
      <c r="L5" s="157" t="s">
        <v>124</v>
      </c>
      <c r="M5" s="157">
        <v>30</v>
      </c>
      <c r="N5" s="157">
        <v>-30</v>
      </c>
      <c r="O5" s="157">
        <v>10</v>
      </c>
      <c r="P5" s="157">
        <v>-10</v>
      </c>
      <c r="Q5" s="157">
        <v>10</v>
      </c>
      <c r="R5" s="157">
        <v>-10</v>
      </c>
      <c r="S5" s="157">
        <v>-20</v>
      </c>
      <c r="T5" s="157">
        <v>0</v>
      </c>
      <c r="U5" s="157">
        <f>100+C5+50+F5+H5+J5+100+M5+O5+Q5</f>
        <v>330</v>
      </c>
      <c r="V5" s="157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</row>
    <row r="6" spans="1:33" ht="21.75" customHeight="1" x14ac:dyDescent="0.25">
      <c r="A6" s="161" t="s">
        <v>125</v>
      </c>
      <c r="B6" s="162">
        <f>'[1]Уровень исп. ГЗ'!Q40</f>
        <v>0</v>
      </c>
      <c r="C6" s="163">
        <v>10</v>
      </c>
      <c r="D6" s="163"/>
      <c r="E6" s="163">
        <f>'[1]Уровень исп. ГЗ'!U40</f>
        <v>0</v>
      </c>
      <c r="F6" s="164">
        <v>10</v>
      </c>
      <c r="G6" s="164"/>
      <c r="H6" s="164">
        <v>0</v>
      </c>
      <c r="I6" s="164"/>
      <c r="J6" s="164">
        <v>10</v>
      </c>
      <c r="K6" s="164"/>
      <c r="L6" s="164">
        <f>'[1]Уровень сред ЗП'!J4</f>
        <v>100</v>
      </c>
      <c r="M6" s="164">
        <v>30</v>
      </c>
      <c r="N6" s="164"/>
      <c r="O6" s="164">
        <v>10</v>
      </c>
      <c r="P6" s="164"/>
      <c r="Q6" s="164">
        <v>10</v>
      </c>
      <c r="R6" s="164"/>
      <c r="S6" s="164"/>
      <c r="T6" s="164">
        <v>0</v>
      </c>
      <c r="U6" s="162">
        <f t="shared" ref="U6:U37" si="0">SUM(B6:T6)</f>
        <v>180</v>
      </c>
      <c r="V6" s="165">
        <f>(330-(330-U6))/330*100</f>
        <v>54.54545454545454</v>
      </c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</row>
    <row r="7" spans="1:33" ht="21.75" customHeight="1" x14ac:dyDescent="0.25">
      <c r="A7" s="167" t="s">
        <v>126</v>
      </c>
      <c r="B7" s="168">
        <f>'[1]Уровень исп. ГЗ'!M46</f>
        <v>0</v>
      </c>
      <c r="C7" s="169">
        <v>10</v>
      </c>
      <c r="D7" s="168"/>
      <c r="E7" s="168">
        <f>'[1]Уровень исп. ГЗ'!Q46</f>
        <v>0</v>
      </c>
      <c r="F7" s="168">
        <v>10</v>
      </c>
      <c r="G7" s="168"/>
      <c r="H7" s="168"/>
      <c r="I7" s="168">
        <v>-30</v>
      </c>
      <c r="J7" s="164">
        <v>10</v>
      </c>
      <c r="K7" s="164"/>
      <c r="L7" s="164">
        <f>'[1]Уровень сред ЗП'!J5</f>
        <v>85</v>
      </c>
      <c r="M7" s="164">
        <v>30</v>
      </c>
      <c r="N7" s="168"/>
      <c r="O7" s="164">
        <v>10</v>
      </c>
      <c r="P7" s="168"/>
      <c r="Q7" s="164">
        <v>10</v>
      </c>
      <c r="R7" s="168"/>
      <c r="S7" s="168"/>
      <c r="T7" s="164">
        <v>0</v>
      </c>
      <c r="U7" s="168">
        <f t="shared" si="0"/>
        <v>135</v>
      </c>
      <c r="V7" s="165">
        <f t="shared" ref="V7:V45" si="1">(330-(330-U7))/330*100</f>
        <v>40.909090909090914</v>
      </c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</row>
    <row r="8" spans="1:33" ht="21.75" customHeight="1" x14ac:dyDescent="0.25">
      <c r="A8" s="167" t="s">
        <v>127</v>
      </c>
      <c r="B8" s="168">
        <f>'[1]Уровень исп. ГЗ'!M47</f>
        <v>0</v>
      </c>
      <c r="C8" s="169">
        <v>10</v>
      </c>
      <c r="D8" s="168"/>
      <c r="E8" s="168">
        <f>'[1]Уровень исп. ГЗ'!Q47</f>
        <v>0</v>
      </c>
      <c r="F8" s="168">
        <v>10</v>
      </c>
      <c r="G8" s="168"/>
      <c r="H8" s="168">
        <v>0</v>
      </c>
      <c r="I8" s="168"/>
      <c r="J8" s="164">
        <v>10</v>
      </c>
      <c r="K8" s="164"/>
      <c r="L8" s="164">
        <f>'[1]Уровень сред ЗП'!J6</f>
        <v>85</v>
      </c>
      <c r="M8" s="164">
        <v>30</v>
      </c>
      <c r="N8" s="168"/>
      <c r="O8" s="164">
        <v>10</v>
      </c>
      <c r="P8" s="168"/>
      <c r="Q8" s="164">
        <v>10</v>
      </c>
      <c r="R8" s="168"/>
      <c r="S8" s="168"/>
      <c r="T8" s="164">
        <v>0</v>
      </c>
      <c r="U8" s="168">
        <f t="shared" si="0"/>
        <v>165</v>
      </c>
      <c r="V8" s="165">
        <f t="shared" si="1"/>
        <v>50</v>
      </c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</row>
    <row r="9" spans="1:33" ht="21.75" customHeight="1" x14ac:dyDescent="0.25">
      <c r="A9" s="171" t="s">
        <v>128</v>
      </c>
      <c r="B9" s="168">
        <f>'[1]Уровень исп. ГЗ'!M48</f>
        <v>100</v>
      </c>
      <c r="C9" s="169">
        <v>10</v>
      </c>
      <c r="D9" s="168"/>
      <c r="E9" s="168">
        <f>'[1]Уровень исп. ГЗ'!Q48</f>
        <v>50</v>
      </c>
      <c r="F9" s="168">
        <v>10</v>
      </c>
      <c r="G9" s="168"/>
      <c r="H9" s="168">
        <v>0</v>
      </c>
      <c r="I9" s="168"/>
      <c r="J9" s="164">
        <v>10</v>
      </c>
      <c r="K9" s="164"/>
      <c r="L9" s="164">
        <f>'[1]Уровень сред ЗП'!J7</f>
        <v>100</v>
      </c>
      <c r="M9" s="164">
        <v>30</v>
      </c>
      <c r="N9" s="168"/>
      <c r="O9" s="164">
        <v>10</v>
      </c>
      <c r="P9" s="168"/>
      <c r="Q9" s="164">
        <v>10</v>
      </c>
      <c r="R9" s="168"/>
      <c r="S9" s="168"/>
      <c r="T9" s="164">
        <v>0</v>
      </c>
      <c r="U9" s="168">
        <f t="shared" si="0"/>
        <v>330</v>
      </c>
      <c r="V9" s="165">
        <f t="shared" si="1"/>
        <v>100</v>
      </c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</row>
    <row r="10" spans="1:33" ht="21.75" customHeight="1" x14ac:dyDescent="0.25">
      <c r="A10" s="171" t="s">
        <v>129</v>
      </c>
      <c r="B10" s="168">
        <f>'[1]Уровень исп. ГЗ'!M49</f>
        <v>0</v>
      </c>
      <c r="C10" s="169">
        <v>10</v>
      </c>
      <c r="D10" s="168"/>
      <c r="E10" s="168">
        <f>'[1]Уровень исп. ГЗ'!Q49</f>
        <v>0</v>
      </c>
      <c r="F10" s="168">
        <v>10</v>
      </c>
      <c r="G10" s="168"/>
      <c r="H10" s="168">
        <v>0</v>
      </c>
      <c r="I10" s="168"/>
      <c r="J10" s="164">
        <v>10</v>
      </c>
      <c r="K10" s="164"/>
      <c r="L10" s="164">
        <f>'[1]Уровень сред ЗП'!J8</f>
        <v>100</v>
      </c>
      <c r="M10" s="164">
        <v>30</v>
      </c>
      <c r="N10" s="168"/>
      <c r="O10" s="164">
        <v>10</v>
      </c>
      <c r="P10" s="168"/>
      <c r="Q10" s="164"/>
      <c r="R10" s="168">
        <v>-10</v>
      </c>
      <c r="S10" s="168"/>
      <c r="T10" s="164">
        <v>0</v>
      </c>
      <c r="U10" s="168">
        <f t="shared" si="0"/>
        <v>160</v>
      </c>
      <c r="V10" s="165">
        <f t="shared" si="1"/>
        <v>48.484848484848484</v>
      </c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</row>
    <row r="11" spans="1:33" ht="21.75" customHeight="1" x14ac:dyDescent="0.25">
      <c r="A11" s="171" t="s">
        <v>130</v>
      </c>
      <c r="B11" s="168">
        <f>'[1]Уровень исп. ГЗ'!M50</f>
        <v>100</v>
      </c>
      <c r="C11" s="169">
        <v>10</v>
      </c>
      <c r="D11" s="168"/>
      <c r="E11" s="168">
        <f>'[1]Уровень исп. ГЗ'!Q50</f>
        <v>0</v>
      </c>
      <c r="F11" s="168">
        <v>10</v>
      </c>
      <c r="G11" s="168"/>
      <c r="H11" s="168">
        <v>0</v>
      </c>
      <c r="I11" s="168"/>
      <c r="J11" s="164">
        <v>10</v>
      </c>
      <c r="K11" s="164"/>
      <c r="L11" s="164">
        <f>'[1]Уровень сред ЗП'!J9</f>
        <v>100</v>
      </c>
      <c r="M11" s="164">
        <v>30</v>
      </c>
      <c r="N11" s="168"/>
      <c r="O11" s="164"/>
      <c r="P11" s="168">
        <v>-10</v>
      </c>
      <c r="Q11" s="164"/>
      <c r="R11" s="168">
        <v>-10</v>
      </c>
      <c r="S11" s="168"/>
      <c r="T11" s="164">
        <v>0</v>
      </c>
      <c r="U11" s="168">
        <f t="shared" si="0"/>
        <v>240</v>
      </c>
      <c r="V11" s="165">
        <f t="shared" si="1"/>
        <v>72.727272727272734</v>
      </c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</row>
    <row r="12" spans="1:33" ht="21.75" customHeight="1" x14ac:dyDescent="0.25">
      <c r="A12" s="172" t="s">
        <v>131</v>
      </c>
      <c r="B12" s="168">
        <f>'[1]Уровень исп. ГЗ'!M56</f>
        <v>85</v>
      </c>
      <c r="C12" s="169">
        <v>10</v>
      </c>
      <c r="D12" s="168"/>
      <c r="E12" s="168">
        <f>'[1]Уровень исп. ГЗ'!Q56</f>
        <v>0</v>
      </c>
      <c r="F12" s="168">
        <v>10</v>
      </c>
      <c r="G12" s="168"/>
      <c r="H12" s="168">
        <v>0</v>
      </c>
      <c r="I12" s="168"/>
      <c r="J12" s="164">
        <v>10</v>
      </c>
      <c r="K12" s="164"/>
      <c r="L12" s="164">
        <v>85</v>
      </c>
      <c r="M12" s="164">
        <v>30</v>
      </c>
      <c r="N12" s="168"/>
      <c r="O12" s="164">
        <v>10</v>
      </c>
      <c r="P12" s="168"/>
      <c r="Q12" s="164">
        <v>10</v>
      </c>
      <c r="R12" s="168"/>
      <c r="S12" s="168"/>
      <c r="T12" s="164">
        <v>0</v>
      </c>
      <c r="U12" s="168">
        <f t="shared" si="0"/>
        <v>250</v>
      </c>
      <c r="V12" s="165">
        <f t="shared" si="1"/>
        <v>75.757575757575751</v>
      </c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</row>
    <row r="13" spans="1:33" ht="21.75" customHeight="1" x14ac:dyDescent="0.25">
      <c r="A13" s="167" t="s">
        <v>132</v>
      </c>
      <c r="B13" s="168">
        <f>'[1]Уровень исп. ГЗ'!M57</f>
        <v>0</v>
      </c>
      <c r="C13" s="169">
        <v>10</v>
      </c>
      <c r="D13" s="168"/>
      <c r="E13" s="168">
        <f>'[1]Уровень исп. ГЗ'!Q57</f>
        <v>0</v>
      </c>
      <c r="F13" s="168">
        <v>10</v>
      </c>
      <c r="G13" s="168"/>
      <c r="H13" s="168">
        <v>0</v>
      </c>
      <c r="I13" s="168"/>
      <c r="J13" s="164">
        <v>10</v>
      </c>
      <c r="K13" s="164"/>
      <c r="L13" s="164">
        <f>'[1]Уровень сред ЗП'!J11</f>
        <v>100</v>
      </c>
      <c r="M13" s="164">
        <v>30</v>
      </c>
      <c r="N13" s="168"/>
      <c r="O13" s="164">
        <v>10</v>
      </c>
      <c r="P13" s="168"/>
      <c r="Q13" s="164">
        <v>10</v>
      </c>
      <c r="R13" s="168"/>
      <c r="S13" s="168"/>
      <c r="T13" s="164">
        <v>0</v>
      </c>
      <c r="U13" s="168">
        <f t="shared" si="0"/>
        <v>180</v>
      </c>
      <c r="V13" s="165">
        <f t="shared" si="1"/>
        <v>54.54545454545454</v>
      </c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</row>
    <row r="14" spans="1:33" ht="21.75" customHeight="1" x14ac:dyDescent="0.25">
      <c r="A14" s="172" t="s">
        <v>133</v>
      </c>
      <c r="B14" s="168">
        <f>'[1]Уровень исп. ГЗ'!M58</f>
        <v>100</v>
      </c>
      <c r="C14" s="169">
        <v>10</v>
      </c>
      <c r="D14" s="168"/>
      <c r="E14" s="168">
        <f>'[1]Уровень исп. ГЗ'!Q58</f>
        <v>0</v>
      </c>
      <c r="F14" s="168">
        <v>10</v>
      </c>
      <c r="G14" s="168"/>
      <c r="H14" s="168">
        <v>0</v>
      </c>
      <c r="I14" s="168"/>
      <c r="J14" s="164">
        <v>10</v>
      </c>
      <c r="K14" s="164"/>
      <c r="L14" s="164">
        <f>'[1]Уровень сред ЗП'!J12</f>
        <v>85</v>
      </c>
      <c r="M14" s="164">
        <v>30</v>
      </c>
      <c r="N14" s="168"/>
      <c r="O14" s="164">
        <v>10</v>
      </c>
      <c r="P14" s="168"/>
      <c r="Q14" s="164">
        <v>10</v>
      </c>
      <c r="R14" s="168"/>
      <c r="S14" s="168"/>
      <c r="T14" s="164">
        <v>0</v>
      </c>
      <c r="U14" s="168">
        <f t="shared" si="0"/>
        <v>265</v>
      </c>
      <c r="V14" s="165">
        <f t="shared" si="1"/>
        <v>80.303030303030297</v>
      </c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</row>
    <row r="15" spans="1:33" ht="21.75" customHeight="1" x14ac:dyDescent="0.25">
      <c r="A15" s="173" t="s">
        <v>134</v>
      </c>
      <c r="B15" s="168">
        <f>'[1]Уровень исп. ГЗ'!Q6</f>
        <v>0</v>
      </c>
      <c r="C15" s="169">
        <v>10</v>
      </c>
      <c r="D15" s="168"/>
      <c r="E15" s="174">
        <f>'[1]Уровень исп. ГЗ'!U6</f>
        <v>0</v>
      </c>
      <c r="F15" s="168">
        <v>10</v>
      </c>
      <c r="G15" s="168"/>
      <c r="H15" s="168">
        <v>0</v>
      </c>
      <c r="I15" s="168"/>
      <c r="J15" s="164">
        <v>10</v>
      </c>
      <c r="K15" s="164"/>
      <c r="L15" s="164">
        <f>'[1]Уровень сред ЗП'!J13</f>
        <v>100</v>
      </c>
      <c r="M15" s="164">
        <v>30</v>
      </c>
      <c r="N15" s="168"/>
      <c r="O15" s="164">
        <v>10</v>
      </c>
      <c r="P15" s="168"/>
      <c r="Q15" s="164">
        <v>10</v>
      </c>
      <c r="R15" s="168"/>
      <c r="S15" s="168"/>
      <c r="T15" s="164">
        <v>0</v>
      </c>
      <c r="U15" s="168">
        <f t="shared" si="0"/>
        <v>180</v>
      </c>
      <c r="V15" s="165">
        <f t="shared" si="1"/>
        <v>54.54545454545454</v>
      </c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</row>
    <row r="16" spans="1:33" s="181" customFormat="1" ht="21.75" customHeight="1" x14ac:dyDescent="0.25">
      <c r="A16" s="175" t="s">
        <v>135</v>
      </c>
      <c r="B16" s="176">
        <f>'[1]Уровень исп. ГЗ'!Q7</f>
        <v>0</v>
      </c>
      <c r="C16" s="176">
        <v>10</v>
      </c>
      <c r="D16" s="176"/>
      <c r="E16" s="177">
        <f>'[1]Уровень исп. ГЗ'!U7</f>
        <v>0</v>
      </c>
      <c r="F16" s="176">
        <v>10</v>
      </c>
      <c r="G16" s="176"/>
      <c r="H16" s="176">
        <v>0</v>
      </c>
      <c r="I16" s="176"/>
      <c r="J16" s="178">
        <v>10</v>
      </c>
      <c r="K16" s="178"/>
      <c r="L16" s="178">
        <f>'[1]Уровень сред ЗП'!J14</f>
        <v>100</v>
      </c>
      <c r="M16" s="178"/>
      <c r="N16" s="176">
        <v>-30</v>
      </c>
      <c r="O16" s="178">
        <v>10</v>
      </c>
      <c r="P16" s="176"/>
      <c r="Q16" s="178">
        <v>10</v>
      </c>
      <c r="R16" s="176"/>
      <c r="S16" s="176"/>
      <c r="T16" s="178">
        <v>0</v>
      </c>
      <c r="U16" s="176">
        <f t="shared" si="0"/>
        <v>120</v>
      </c>
      <c r="V16" s="179">
        <f t="shared" si="1"/>
        <v>36.363636363636367</v>
      </c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</row>
    <row r="17" spans="1:33" ht="21.75" customHeight="1" x14ac:dyDescent="0.25">
      <c r="A17" s="173" t="s">
        <v>136</v>
      </c>
      <c r="B17" s="168">
        <f>'[1]Уровень исп. ГЗ'!Q8</f>
        <v>0</v>
      </c>
      <c r="C17" s="169">
        <v>10</v>
      </c>
      <c r="D17" s="168"/>
      <c r="E17" s="174">
        <f>'[1]Уровень исп. ГЗ'!U8</f>
        <v>50</v>
      </c>
      <c r="F17" s="168">
        <v>10</v>
      </c>
      <c r="G17" s="168"/>
      <c r="H17" s="168">
        <v>0</v>
      </c>
      <c r="I17" s="168"/>
      <c r="J17" s="164">
        <v>10</v>
      </c>
      <c r="K17" s="164"/>
      <c r="L17" s="164">
        <f>'[1]Уровень сред ЗП'!J15</f>
        <v>85</v>
      </c>
      <c r="M17" s="164">
        <v>30</v>
      </c>
      <c r="N17" s="168"/>
      <c r="O17" s="164">
        <v>10</v>
      </c>
      <c r="P17" s="168"/>
      <c r="Q17" s="164">
        <v>10</v>
      </c>
      <c r="R17" s="168"/>
      <c r="S17" s="168"/>
      <c r="T17" s="164">
        <v>0</v>
      </c>
      <c r="U17" s="168">
        <f t="shared" si="0"/>
        <v>215</v>
      </c>
      <c r="V17" s="165">
        <f t="shared" si="1"/>
        <v>65.151515151515156</v>
      </c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</row>
    <row r="18" spans="1:33" ht="21.75" customHeight="1" x14ac:dyDescent="0.25">
      <c r="A18" s="182" t="s">
        <v>137</v>
      </c>
      <c r="B18" s="168">
        <f>'[1]Уровень исп. ГЗ'!Q9</f>
        <v>0</v>
      </c>
      <c r="C18" s="169">
        <v>10</v>
      </c>
      <c r="D18" s="168"/>
      <c r="E18" s="174">
        <f>'[1]Уровень исп. ГЗ'!U9</f>
        <v>0</v>
      </c>
      <c r="F18" s="168">
        <v>10</v>
      </c>
      <c r="G18" s="168"/>
      <c r="H18" s="168">
        <v>0</v>
      </c>
      <c r="I18" s="168"/>
      <c r="J18" s="164">
        <v>10</v>
      </c>
      <c r="K18" s="164"/>
      <c r="L18" s="164">
        <f>'[1]Уровень сред ЗП'!J16</f>
        <v>85</v>
      </c>
      <c r="M18" s="164">
        <v>30</v>
      </c>
      <c r="N18" s="168"/>
      <c r="O18" s="164">
        <v>10</v>
      </c>
      <c r="P18" s="168"/>
      <c r="Q18" s="164">
        <v>10</v>
      </c>
      <c r="R18" s="168"/>
      <c r="S18" s="168"/>
      <c r="T18" s="164">
        <v>0</v>
      </c>
      <c r="U18" s="168">
        <f t="shared" si="0"/>
        <v>165</v>
      </c>
      <c r="V18" s="165">
        <f t="shared" si="1"/>
        <v>50</v>
      </c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</row>
    <row r="19" spans="1:33" ht="21.75" customHeight="1" x14ac:dyDescent="0.25">
      <c r="A19" s="173" t="s">
        <v>138</v>
      </c>
      <c r="B19" s="168">
        <f>'[1]Уровень исп. ГЗ'!Q10</f>
        <v>0</v>
      </c>
      <c r="C19" s="169">
        <v>10</v>
      </c>
      <c r="D19" s="168"/>
      <c r="E19" s="174">
        <f>'[1]Уровень исп. ГЗ'!U10</f>
        <v>0</v>
      </c>
      <c r="F19" s="168">
        <v>10</v>
      </c>
      <c r="G19" s="168"/>
      <c r="H19" s="168">
        <v>0</v>
      </c>
      <c r="I19" s="168"/>
      <c r="J19" s="164">
        <v>10</v>
      </c>
      <c r="K19" s="164"/>
      <c r="L19" s="164">
        <f>'[1]Уровень сред ЗП'!J17</f>
        <v>100</v>
      </c>
      <c r="M19" s="164">
        <v>30</v>
      </c>
      <c r="N19" s="168"/>
      <c r="O19" s="164">
        <v>10</v>
      </c>
      <c r="P19" s="168"/>
      <c r="Q19" s="164">
        <v>10</v>
      </c>
      <c r="R19" s="168"/>
      <c r="S19" s="168"/>
      <c r="T19" s="164">
        <v>0</v>
      </c>
      <c r="U19" s="168">
        <f t="shared" si="0"/>
        <v>180</v>
      </c>
      <c r="V19" s="165">
        <f t="shared" si="1"/>
        <v>54.54545454545454</v>
      </c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</row>
    <row r="20" spans="1:33" ht="21.75" customHeight="1" x14ac:dyDescent="0.25">
      <c r="A20" s="173" t="s">
        <v>24</v>
      </c>
      <c r="B20" s="168">
        <f>'[1]Уровень исп. ГЗ'!Q11</f>
        <v>0</v>
      </c>
      <c r="C20" s="169">
        <v>10</v>
      </c>
      <c r="D20" s="168"/>
      <c r="E20" s="174">
        <f>'[1]Уровень исп. ГЗ'!U11</f>
        <v>0</v>
      </c>
      <c r="F20" s="168">
        <v>10</v>
      </c>
      <c r="G20" s="168"/>
      <c r="H20" s="168">
        <v>0</v>
      </c>
      <c r="I20" s="168"/>
      <c r="J20" s="164">
        <v>10</v>
      </c>
      <c r="K20" s="164"/>
      <c r="L20" s="164">
        <f>'[1]Уровень сред ЗП'!J18</f>
        <v>100</v>
      </c>
      <c r="M20" s="164">
        <v>30</v>
      </c>
      <c r="N20" s="168"/>
      <c r="O20" s="164">
        <v>10</v>
      </c>
      <c r="P20" s="168"/>
      <c r="Q20" s="164"/>
      <c r="R20" s="168">
        <v>-10</v>
      </c>
      <c r="S20" s="168"/>
      <c r="T20" s="164">
        <v>0</v>
      </c>
      <c r="U20" s="168">
        <f t="shared" si="0"/>
        <v>160</v>
      </c>
      <c r="V20" s="165">
        <f t="shared" si="1"/>
        <v>48.484848484848484</v>
      </c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</row>
    <row r="21" spans="1:33" ht="21.75" customHeight="1" x14ac:dyDescent="0.25">
      <c r="A21" s="173" t="s">
        <v>25</v>
      </c>
      <c r="B21" s="168">
        <f>'[1]Уровень исп. ГЗ'!Q12</f>
        <v>85</v>
      </c>
      <c r="C21" s="169">
        <v>10</v>
      </c>
      <c r="D21" s="168"/>
      <c r="E21" s="174">
        <f>'[1]Уровень исп. ГЗ'!U12</f>
        <v>30</v>
      </c>
      <c r="F21" s="168">
        <v>10</v>
      </c>
      <c r="G21" s="168"/>
      <c r="H21" s="168">
        <v>0</v>
      </c>
      <c r="I21" s="168"/>
      <c r="J21" s="164">
        <v>10</v>
      </c>
      <c r="K21" s="164"/>
      <c r="L21" s="164">
        <f>'[1]Уровень сред ЗП'!J19</f>
        <v>100</v>
      </c>
      <c r="M21" s="164">
        <v>30</v>
      </c>
      <c r="N21" s="168"/>
      <c r="O21" s="164">
        <v>10</v>
      </c>
      <c r="P21" s="168"/>
      <c r="Q21" s="164">
        <v>10</v>
      </c>
      <c r="R21" s="168"/>
      <c r="S21" s="168"/>
      <c r="T21" s="164">
        <v>0</v>
      </c>
      <c r="U21" s="168">
        <f t="shared" si="0"/>
        <v>295</v>
      </c>
      <c r="V21" s="165">
        <f t="shared" si="1"/>
        <v>89.393939393939391</v>
      </c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</row>
    <row r="22" spans="1:33" ht="21.75" customHeight="1" x14ac:dyDescent="0.25">
      <c r="A22" s="173" t="s">
        <v>139</v>
      </c>
      <c r="B22" s="168">
        <f>'[1]Уровень исп. ГЗ'!Q13</f>
        <v>0</v>
      </c>
      <c r="C22" s="169">
        <v>10</v>
      </c>
      <c r="D22" s="168"/>
      <c r="E22" s="174">
        <f>'[1]Уровень исп. ГЗ'!U13</f>
        <v>50</v>
      </c>
      <c r="F22" s="168">
        <v>10</v>
      </c>
      <c r="G22" s="168"/>
      <c r="H22" s="168">
        <v>0</v>
      </c>
      <c r="I22" s="168"/>
      <c r="J22" s="164">
        <v>10</v>
      </c>
      <c r="K22" s="164"/>
      <c r="L22" s="164">
        <f>'[1]Уровень сред ЗП'!J20</f>
        <v>100</v>
      </c>
      <c r="M22" s="164">
        <v>30</v>
      </c>
      <c r="N22" s="168"/>
      <c r="O22" s="164">
        <v>10</v>
      </c>
      <c r="P22" s="168"/>
      <c r="Q22" s="164">
        <v>10</v>
      </c>
      <c r="R22" s="168"/>
      <c r="S22" s="168"/>
      <c r="T22" s="164">
        <v>0</v>
      </c>
      <c r="U22" s="168">
        <f t="shared" si="0"/>
        <v>230</v>
      </c>
      <c r="V22" s="165">
        <f t="shared" si="1"/>
        <v>69.696969696969703</v>
      </c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</row>
    <row r="23" spans="1:33" s="181" customFormat="1" ht="21.75" customHeight="1" x14ac:dyDescent="0.25">
      <c r="A23" s="175" t="s">
        <v>27</v>
      </c>
      <c r="B23" s="176">
        <f>'[1]Уровень исп. ГЗ'!Q14</f>
        <v>0</v>
      </c>
      <c r="C23" s="176">
        <v>10</v>
      </c>
      <c r="D23" s="176"/>
      <c r="E23" s="177">
        <f>'[1]Уровень исп. ГЗ'!U14</f>
        <v>0</v>
      </c>
      <c r="F23" s="176">
        <v>10</v>
      </c>
      <c r="G23" s="176"/>
      <c r="H23" s="176">
        <v>0</v>
      </c>
      <c r="I23" s="176"/>
      <c r="J23" s="178">
        <v>10</v>
      </c>
      <c r="K23" s="178"/>
      <c r="L23" s="178">
        <f>'[1]Уровень сред ЗП'!J21</f>
        <v>100</v>
      </c>
      <c r="M23" s="178"/>
      <c r="N23" s="176">
        <v>-30</v>
      </c>
      <c r="O23" s="178"/>
      <c r="P23" s="176">
        <v>-10</v>
      </c>
      <c r="Q23" s="178"/>
      <c r="R23" s="176">
        <v>-10</v>
      </c>
      <c r="S23" s="176"/>
      <c r="T23" s="178">
        <v>0</v>
      </c>
      <c r="U23" s="176">
        <f t="shared" si="0"/>
        <v>80</v>
      </c>
      <c r="V23" s="179">
        <f t="shared" si="1"/>
        <v>24.242424242424242</v>
      </c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</row>
    <row r="24" spans="1:33" ht="21.75" customHeight="1" x14ac:dyDescent="0.25">
      <c r="A24" s="173" t="s">
        <v>28</v>
      </c>
      <c r="B24" s="168">
        <f>'[1]Уровень исп. ГЗ'!Q15</f>
        <v>0</v>
      </c>
      <c r="C24" s="169">
        <v>10</v>
      </c>
      <c r="D24" s="168"/>
      <c r="E24" s="174">
        <f>'[1]Уровень исп. ГЗ'!U15</f>
        <v>0</v>
      </c>
      <c r="F24" s="168">
        <v>10</v>
      </c>
      <c r="G24" s="168"/>
      <c r="H24" s="168">
        <v>0</v>
      </c>
      <c r="I24" s="168"/>
      <c r="J24" s="164">
        <v>10</v>
      </c>
      <c r="K24" s="164"/>
      <c r="L24" s="164">
        <f>'[1]Уровень сред ЗП'!J22</f>
        <v>100</v>
      </c>
      <c r="M24" s="164">
        <v>30</v>
      </c>
      <c r="N24" s="168"/>
      <c r="O24" s="164">
        <v>10</v>
      </c>
      <c r="P24" s="168"/>
      <c r="Q24" s="164">
        <v>10</v>
      </c>
      <c r="R24" s="168"/>
      <c r="S24" s="168"/>
      <c r="T24" s="164">
        <v>0</v>
      </c>
      <c r="U24" s="168">
        <f t="shared" si="0"/>
        <v>180</v>
      </c>
      <c r="V24" s="165">
        <f t="shared" si="1"/>
        <v>54.54545454545454</v>
      </c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</row>
    <row r="25" spans="1:33" ht="21.75" customHeight="1" x14ac:dyDescent="0.25">
      <c r="A25" s="173" t="s">
        <v>29</v>
      </c>
      <c r="B25" s="168">
        <f>'[1]Уровень исп. ГЗ'!Q16</f>
        <v>0</v>
      </c>
      <c r="C25" s="169">
        <v>10</v>
      </c>
      <c r="D25" s="168"/>
      <c r="E25" s="174">
        <f>'[1]Уровень исп. ГЗ'!U16</f>
        <v>0</v>
      </c>
      <c r="F25" s="168">
        <v>10</v>
      </c>
      <c r="G25" s="168"/>
      <c r="H25" s="168">
        <v>0</v>
      </c>
      <c r="I25" s="168"/>
      <c r="J25" s="164">
        <v>10</v>
      </c>
      <c r="K25" s="164"/>
      <c r="L25" s="164">
        <f>'[1]Уровень сред ЗП'!J23</f>
        <v>100</v>
      </c>
      <c r="M25" s="164">
        <v>30</v>
      </c>
      <c r="N25" s="168"/>
      <c r="O25" s="164"/>
      <c r="P25" s="168">
        <v>-10</v>
      </c>
      <c r="Q25" s="164"/>
      <c r="R25" s="168">
        <v>-10</v>
      </c>
      <c r="S25" s="168"/>
      <c r="T25" s="164">
        <v>0</v>
      </c>
      <c r="U25" s="168">
        <f t="shared" si="0"/>
        <v>140</v>
      </c>
      <c r="V25" s="165">
        <f t="shared" si="1"/>
        <v>42.424242424242422</v>
      </c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</row>
    <row r="26" spans="1:33" ht="21.75" customHeight="1" x14ac:dyDescent="0.25">
      <c r="A26" s="173" t="s">
        <v>30</v>
      </c>
      <c r="B26" s="168">
        <f>'[1]Уровень исп. ГЗ'!Q17</f>
        <v>0</v>
      </c>
      <c r="C26" s="169">
        <v>10</v>
      </c>
      <c r="D26" s="168"/>
      <c r="E26" s="174">
        <f>'[1]Уровень исп. ГЗ'!U17</f>
        <v>0</v>
      </c>
      <c r="F26" s="168">
        <v>10</v>
      </c>
      <c r="G26" s="168"/>
      <c r="H26" s="168">
        <v>0</v>
      </c>
      <c r="I26" s="168"/>
      <c r="J26" s="164">
        <v>10</v>
      </c>
      <c r="K26" s="164"/>
      <c r="L26" s="164">
        <f>'[1]Уровень сред ЗП'!J24</f>
        <v>100</v>
      </c>
      <c r="M26" s="164">
        <v>30</v>
      </c>
      <c r="N26" s="168"/>
      <c r="O26" s="164">
        <v>10</v>
      </c>
      <c r="P26" s="168"/>
      <c r="Q26" s="164">
        <v>10</v>
      </c>
      <c r="R26" s="168"/>
      <c r="S26" s="168"/>
      <c r="T26" s="164">
        <v>0</v>
      </c>
      <c r="U26" s="168">
        <f t="shared" si="0"/>
        <v>180</v>
      </c>
      <c r="V26" s="165">
        <f t="shared" si="1"/>
        <v>54.54545454545454</v>
      </c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</row>
    <row r="27" spans="1:33" ht="21.75" customHeight="1" x14ac:dyDescent="0.25">
      <c r="A27" s="173" t="s">
        <v>33</v>
      </c>
      <c r="B27" s="168">
        <f>'[1]Уровень исп. ГЗ'!Q23</f>
        <v>0</v>
      </c>
      <c r="C27" s="169">
        <v>10</v>
      </c>
      <c r="D27" s="168"/>
      <c r="E27" s="168">
        <f>'[1]Уровень исп. ГЗ'!U23</f>
        <v>0</v>
      </c>
      <c r="F27" s="168"/>
      <c r="G27" s="168">
        <v>-10</v>
      </c>
      <c r="H27" s="168">
        <v>0</v>
      </c>
      <c r="I27" s="168"/>
      <c r="J27" s="164">
        <v>10</v>
      </c>
      <c r="K27" s="164"/>
      <c r="L27" s="164">
        <f>'[1]Уровень сред ЗП'!J25</f>
        <v>85</v>
      </c>
      <c r="M27" s="164">
        <v>30</v>
      </c>
      <c r="N27" s="168"/>
      <c r="O27" s="164">
        <v>10</v>
      </c>
      <c r="P27" s="168"/>
      <c r="Q27" s="164">
        <v>10</v>
      </c>
      <c r="R27" s="168"/>
      <c r="S27" s="168"/>
      <c r="T27" s="164">
        <v>0</v>
      </c>
      <c r="U27" s="168">
        <f t="shared" si="0"/>
        <v>145</v>
      </c>
      <c r="V27" s="165">
        <f t="shared" si="1"/>
        <v>43.939393939393938</v>
      </c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</row>
    <row r="28" spans="1:33" ht="21.75" customHeight="1" x14ac:dyDescent="0.25">
      <c r="A28" s="173" t="s">
        <v>140</v>
      </c>
      <c r="B28" s="168">
        <f>'[1]Уровень исп. ГЗ'!Q24</f>
        <v>0</v>
      </c>
      <c r="C28" s="169">
        <v>10</v>
      </c>
      <c r="D28" s="168"/>
      <c r="E28" s="168">
        <f>'[1]Уровень исп. ГЗ'!U24</f>
        <v>0</v>
      </c>
      <c r="F28" s="168">
        <v>10</v>
      </c>
      <c r="G28" s="168"/>
      <c r="H28" s="168">
        <v>0</v>
      </c>
      <c r="I28" s="168"/>
      <c r="J28" s="164">
        <v>10</v>
      </c>
      <c r="K28" s="164"/>
      <c r="L28" s="164">
        <f>'[1]Уровень сред ЗП'!J26</f>
        <v>100</v>
      </c>
      <c r="M28" s="164">
        <v>30</v>
      </c>
      <c r="N28" s="168"/>
      <c r="O28" s="164">
        <v>10</v>
      </c>
      <c r="P28" s="168"/>
      <c r="Q28" s="164">
        <v>10</v>
      </c>
      <c r="R28" s="168"/>
      <c r="S28" s="168"/>
      <c r="T28" s="164">
        <v>0</v>
      </c>
      <c r="U28" s="168">
        <f t="shared" si="0"/>
        <v>180</v>
      </c>
      <c r="V28" s="165">
        <f t="shared" si="1"/>
        <v>54.54545454545454</v>
      </c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</row>
    <row r="29" spans="1:33" ht="21.75" customHeight="1" x14ac:dyDescent="0.25">
      <c r="A29" s="173" t="s">
        <v>141</v>
      </c>
      <c r="B29" s="168">
        <f>'[1]Уровень исп. ГЗ'!Q25</f>
        <v>0</v>
      </c>
      <c r="C29" s="169">
        <v>10</v>
      </c>
      <c r="D29" s="168"/>
      <c r="E29" s="168">
        <f>'[1]Уровень исп. ГЗ'!U25</f>
        <v>0</v>
      </c>
      <c r="F29" s="168">
        <v>10</v>
      </c>
      <c r="G29" s="168"/>
      <c r="H29" s="168">
        <v>0</v>
      </c>
      <c r="I29" s="168"/>
      <c r="J29" s="164">
        <v>10</v>
      </c>
      <c r="K29" s="164"/>
      <c r="L29" s="164">
        <f>'[1]Уровень сред ЗП'!J27</f>
        <v>100</v>
      </c>
      <c r="M29" s="164">
        <v>30</v>
      </c>
      <c r="N29" s="168"/>
      <c r="O29" s="164">
        <v>10</v>
      </c>
      <c r="P29" s="168"/>
      <c r="Q29" s="164">
        <v>10</v>
      </c>
      <c r="R29" s="168"/>
      <c r="S29" s="168"/>
      <c r="T29" s="164">
        <v>0</v>
      </c>
      <c r="U29" s="168">
        <f t="shared" si="0"/>
        <v>180</v>
      </c>
      <c r="V29" s="165">
        <f t="shared" si="1"/>
        <v>54.54545454545454</v>
      </c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</row>
    <row r="30" spans="1:33" ht="21.75" customHeight="1" x14ac:dyDescent="0.25">
      <c r="A30" s="183" t="s">
        <v>36</v>
      </c>
      <c r="B30" s="168">
        <f>'[1]Уровень исп. ГЗ'!Q26</f>
        <v>0</v>
      </c>
      <c r="C30" s="169">
        <v>10</v>
      </c>
      <c r="D30" s="168"/>
      <c r="E30" s="168">
        <f>'[1]Уровень исп. ГЗ'!U26</f>
        <v>0</v>
      </c>
      <c r="F30" s="168">
        <v>10</v>
      </c>
      <c r="G30" s="168"/>
      <c r="H30" s="168">
        <v>0</v>
      </c>
      <c r="I30" s="168"/>
      <c r="J30" s="164">
        <v>10</v>
      </c>
      <c r="K30" s="164"/>
      <c r="L30" s="164">
        <f>'[1]Уровень сред ЗП'!J28</f>
        <v>85</v>
      </c>
      <c r="M30" s="164">
        <v>30</v>
      </c>
      <c r="N30" s="168"/>
      <c r="O30" s="164">
        <v>10</v>
      </c>
      <c r="P30" s="168"/>
      <c r="Q30" s="164">
        <v>10</v>
      </c>
      <c r="R30" s="168"/>
      <c r="S30" s="168"/>
      <c r="T30" s="164">
        <v>0</v>
      </c>
      <c r="U30" s="168">
        <f t="shared" si="0"/>
        <v>165</v>
      </c>
      <c r="V30" s="165">
        <f t="shared" si="1"/>
        <v>50</v>
      </c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</row>
    <row r="31" spans="1:33" s="148" customFormat="1" ht="21.75" customHeight="1" x14ac:dyDescent="0.25">
      <c r="A31" s="173" t="s">
        <v>142</v>
      </c>
      <c r="B31" s="168">
        <f>'[1]Уровень исп. ГЗ'!Q27</f>
        <v>0</v>
      </c>
      <c r="C31" s="168">
        <v>10</v>
      </c>
      <c r="D31" s="168"/>
      <c r="E31" s="168">
        <f>'[1]Уровень исп. ГЗ'!U27</f>
        <v>0</v>
      </c>
      <c r="F31" s="168">
        <v>10</v>
      </c>
      <c r="G31" s="168"/>
      <c r="H31" s="168">
        <v>0</v>
      </c>
      <c r="I31" s="168"/>
      <c r="J31" s="164">
        <v>10</v>
      </c>
      <c r="K31" s="164"/>
      <c r="L31" s="164">
        <f>'[1]Уровень сред ЗП'!J29</f>
        <v>100</v>
      </c>
      <c r="M31" s="164">
        <v>30</v>
      </c>
      <c r="N31" s="168"/>
      <c r="O31" s="164">
        <v>10</v>
      </c>
      <c r="P31" s="168"/>
      <c r="Q31" s="164">
        <v>10</v>
      </c>
      <c r="R31" s="168"/>
      <c r="S31" s="168"/>
      <c r="T31" s="164">
        <v>0</v>
      </c>
      <c r="U31" s="168">
        <f t="shared" si="0"/>
        <v>180</v>
      </c>
      <c r="V31" s="165">
        <f t="shared" si="1"/>
        <v>54.54545454545454</v>
      </c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</row>
    <row r="32" spans="1:33" ht="21.75" customHeight="1" x14ac:dyDescent="0.25">
      <c r="A32" s="173" t="s">
        <v>143</v>
      </c>
      <c r="B32" s="168">
        <f>'[1]Уровень исп. ГЗ'!Q28</f>
        <v>0</v>
      </c>
      <c r="C32" s="169">
        <v>10</v>
      </c>
      <c r="D32" s="168"/>
      <c r="E32" s="168">
        <f>'[1]Уровень исп. ГЗ'!U28</f>
        <v>0</v>
      </c>
      <c r="F32" s="168">
        <v>10</v>
      </c>
      <c r="G32" s="168"/>
      <c r="H32" s="168">
        <v>0</v>
      </c>
      <c r="I32" s="168"/>
      <c r="J32" s="164">
        <v>10</v>
      </c>
      <c r="K32" s="164"/>
      <c r="L32" s="164">
        <f>'[1]Уровень сред ЗП'!J30</f>
        <v>85</v>
      </c>
      <c r="M32" s="164">
        <v>30</v>
      </c>
      <c r="N32" s="168"/>
      <c r="O32" s="164">
        <v>10</v>
      </c>
      <c r="P32" s="168"/>
      <c r="Q32" s="164">
        <v>10</v>
      </c>
      <c r="R32" s="168"/>
      <c r="S32" s="168"/>
      <c r="T32" s="164">
        <v>0</v>
      </c>
      <c r="U32" s="168">
        <f t="shared" si="0"/>
        <v>165</v>
      </c>
      <c r="V32" s="165">
        <f t="shared" si="1"/>
        <v>50</v>
      </c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</row>
    <row r="33" spans="1:33" ht="21.75" customHeight="1" x14ac:dyDescent="0.25">
      <c r="A33" s="173" t="s">
        <v>144</v>
      </c>
      <c r="B33" s="168">
        <f>'[1]Уровень исп. ГЗ'!Q29</f>
        <v>0</v>
      </c>
      <c r="C33" s="169">
        <v>10</v>
      </c>
      <c r="D33" s="168"/>
      <c r="E33" s="168">
        <f>'[1]Уровень исп. ГЗ'!U29</f>
        <v>0</v>
      </c>
      <c r="F33" s="168">
        <v>10</v>
      </c>
      <c r="G33" s="168"/>
      <c r="H33" s="168">
        <v>0</v>
      </c>
      <c r="I33" s="168"/>
      <c r="J33" s="164">
        <v>10</v>
      </c>
      <c r="K33" s="164"/>
      <c r="L33" s="164">
        <f>'[1]Уровень сред ЗП'!J31</f>
        <v>85</v>
      </c>
      <c r="M33" s="164">
        <v>30</v>
      </c>
      <c r="N33" s="168"/>
      <c r="O33" s="164">
        <v>10</v>
      </c>
      <c r="P33" s="168"/>
      <c r="Q33" s="164">
        <v>10</v>
      </c>
      <c r="R33" s="168"/>
      <c r="S33" s="168"/>
      <c r="T33" s="164">
        <v>0</v>
      </c>
      <c r="U33" s="168">
        <f t="shared" si="0"/>
        <v>165</v>
      </c>
      <c r="V33" s="165">
        <f t="shared" si="1"/>
        <v>50</v>
      </c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</row>
    <row r="34" spans="1:33" ht="21.75" customHeight="1" x14ac:dyDescent="0.25">
      <c r="A34" s="173" t="s">
        <v>145</v>
      </c>
      <c r="B34" s="168">
        <f>'[1]Уровень исп. ГЗ'!Q30</f>
        <v>0</v>
      </c>
      <c r="C34" s="169">
        <v>10</v>
      </c>
      <c r="D34" s="168"/>
      <c r="E34" s="168">
        <f>'[1]Уровень исп. ГЗ'!U30</f>
        <v>50</v>
      </c>
      <c r="F34" s="168">
        <v>10</v>
      </c>
      <c r="G34" s="168"/>
      <c r="H34" s="168">
        <v>0</v>
      </c>
      <c r="I34" s="168"/>
      <c r="J34" s="164">
        <v>10</v>
      </c>
      <c r="K34" s="164"/>
      <c r="L34" s="164">
        <f>'[1]Уровень сред ЗП'!J32</f>
        <v>85</v>
      </c>
      <c r="M34" s="164">
        <v>30</v>
      </c>
      <c r="N34" s="168"/>
      <c r="O34" s="164">
        <v>10</v>
      </c>
      <c r="P34" s="168"/>
      <c r="Q34" s="164">
        <v>10</v>
      </c>
      <c r="R34" s="168"/>
      <c r="S34" s="168"/>
      <c r="T34" s="164">
        <v>0</v>
      </c>
      <c r="U34" s="168">
        <f t="shared" si="0"/>
        <v>215</v>
      </c>
      <c r="V34" s="165">
        <f t="shared" si="1"/>
        <v>65.151515151515156</v>
      </c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</row>
    <row r="35" spans="1:33" ht="21.75" customHeight="1" x14ac:dyDescent="0.25">
      <c r="A35" s="173" t="s">
        <v>146</v>
      </c>
      <c r="B35" s="168">
        <f>'[1]Уровень исп. ГЗ'!Q31</f>
        <v>0</v>
      </c>
      <c r="C35" s="169">
        <v>10</v>
      </c>
      <c r="D35" s="168"/>
      <c r="E35" s="168">
        <f>'[1]Уровень исп. ГЗ'!U31</f>
        <v>0</v>
      </c>
      <c r="F35" s="168">
        <v>10</v>
      </c>
      <c r="G35" s="168"/>
      <c r="H35" s="168">
        <v>0</v>
      </c>
      <c r="I35" s="168"/>
      <c r="J35" s="164">
        <v>10</v>
      </c>
      <c r="K35" s="164"/>
      <c r="L35" s="164">
        <f>'[1]Уровень сред ЗП'!J33</f>
        <v>100</v>
      </c>
      <c r="M35" s="164">
        <v>30</v>
      </c>
      <c r="N35" s="168"/>
      <c r="O35" s="164">
        <v>10</v>
      </c>
      <c r="P35" s="168"/>
      <c r="Q35" s="164">
        <v>10</v>
      </c>
      <c r="R35" s="168"/>
      <c r="S35" s="168"/>
      <c r="T35" s="164">
        <v>0</v>
      </c>
      <c r="U35" s="168">
        <f t="shared" si="0"/>
        <v>180</v>
      </c>
      <c r="V35" s="165">
        <f t="shared" si="1"/>
        <v>54.54545454545454</v>
      </c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</row>
    <row r="36" spans="1:33" s="181" customFormat="1" ht="21.75" customHeight="1" x14ac:dyDescent="0.25">
      <c r="A36" s="175" t="s">
        <v>147</v>
      </c>
      <c r="B36" s="176">
        <f>'[1]Уровень исп. ГЗ'!Q32</f>
        <v>0</v>
      </c>
      <c r="C36" s="176">
        <v>10</v>
      </c>
      <c r="D36" s="176"/>
      <c r="E36" s="176">
        <f>'[1]Уровень исп. ГЗ'!U32</f>
        <v>0</v>
      </c>
      <c r="F36" s="176">
        <v>10</v>
      </c>
      <c r="G36" s="176"/>
      <c r="H36" s="176">
        <v>0</v>
      </c>
      <c r="I36" s="176"/>
      <c r="J36" s="178">
        <v>10</v>
      </c>
      <c r="K36" s="178"/>
      <c r="L36" s="178">
        <f>'[1]Уровень сред ЗП'!J34</f>
        <v>85</v>
      </c>
      <c r="M36" s="178"/>
      <c r="N36" s="176">
        <v>-30</v>
      </c>
      <c r="O36" s="178">
        <v>10</v>
      </c>
      <c r="P36" s="176"/>
      <c r="Q36" s="178">
        <v>10</v>
      </c>
      <c r="R36" s="176"/>
      <c r="S36" s="176"/>
      <c r="T36" s="178">
        <v>0</v>
      </c>
      <c r="U36" s="176">
        <f t="shared" si="0"/>
        <v>105</v>
      </c>
      <c r="V36" s="179">
        <f t="shared" si="1"/>
        <v>31.818181818181817</v>
      </c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</row>
    <row r="37" spans="1:33" s="148" customFormat="1" ht="21.75" customHeight="1" x14ac:dyDescent="0.25">
      <c r="A37" s="173" t="s">
        <v>43</v>
      </c>
      <c r="B37" s="168">
        <f>'[1]Уровень исп. ГЗ'!Q33</f>
        <v>0</v>
      </c>
      <c r="C37" s="168">
        <v>10</v>
      </c>
      <c r="D37" s="168"/>
      <c r="E37" s="168">
        <f>'[1]Уровень исп. ГЗ'!U33</f>
        <v>0</v>
      </c>
      <c r="F37" s="168">
        <v>10</v>
      </c>
      <c r="G37" s="168"/>
      <c r="H37" s="168">
        <v>0</v>
      </c>
      <c r="I37" s="168"/>
      <c r="J37" s="164">
        <v>10</v>
      </c>
      <c r="K37" s="164"/>
      <c r="L37" s="164">
        <f>'[1]Уровень сред ЗП'!J35</f>
        <v>100</v>
      </c>
      <c r="M37" s="164">
        <v>30</v>
      </c>
      <c r="N37" s="168"/>
      <c r="O37" s="164"/>
      <c r="P37" s="168">
        <v>-10</v>
      </c>
      <c r="Q37" s="164"/>
      <c r="R37" s="168">
        <v>-10</v>
      </c>
      <c r="S37" s="168"/>
      <c r="T37" s="164">
        <v>0</v>
      </c>
      <c r="U37" s="168">
        <f t="shared" si="0"/>
        <v>140</v>
      </c>
      <c r="V37" s="165">
        <f t="shared" si="1"/>
        <v>42.424242424242422</v>
      </c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</row>
    <row r="38" spans="1:33" ht="21.75" customHeight="1" x14ac:dyDescent="0.25">
      <c r="A38" s="184" t="s">
        <v>148</v>
      </c>
      <c r="B38" s="168">
        <f>'[1]Уровень исп. ГЗ'!M64</f>
        <v>100</v>
      </c>
      <c r="C38" s="169">
        <v>10</v>
      </c>
      <c r="D38" s="168"/>
      <c r="E38" s="168">
        <f>'[1]Уровень исп. ГЗ'!Q64</f>
        <v>0</v>
      </c>
      <c r="F38" s="168">
        <v>10</v>
      </c>
      <c r="G38" s="168"/>
      <c r="H38" s="168">
        <v>0</v>
      </c>
      <c r="I38" s="168"/>
      <c r="J38" s="164"/>
      <c r="K38" s="164">
        <v>-10</v>
      </c>
      <c r="L38" s="164">
        <f>'[1]Уровень сред ЗП'!F44</f>
        <v>100</v>
      </c>
      <c r="M38" s="164">
        <v>30</v>
      </c>
      <c r="N38" s="168"/>
      <c r="O38" s="164">
        <v>10</v>
      </c>
      <c r="P38" s="168"/>
      <c r="Q38" s="164">
        <v>10</v>
      </c>
      <c r="R38" s="168"/>
      <c r="S38" s="168"/>
      <c r="T38" s="164">
        <v>0</v>
      </c>
      <c r="U38" s="168">
        <f t="shared" ref="U38:U45" si="2">SUM(B38:T38)</f>
        <v>260</v>
      </c>
      <c r="V38" s="165">
        <f t="shared" si="1"/>
        <v>78.787878787878782</v>
      </c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</row>
    <row r="39" spans="1:33" ht="21.75" customHeight="1" x14ac:dyDescent="0.25">
      <c r="A39" s="172" t="s">
        <v>149</v>
      </c>
      <c r="B39" s="168">
        <f>'[1]Уровень исп. ГЗ'!M65</f>
        <v>100</v>
      </c>
      <c r="C39" s="169">
        <v>10</v>
      </c>
      <c r="D39" s="168"/>
      <c r="E39" s="168">
        <f>'[1]Уровень исп. ГЗ'!Q65</f>
        <v>0</v>
      </c>
      <c r="F39" s="168">
        <v>10</v>
      </c>
      <c r="G39" s="168"/>
      <c r="H39" s="168">
        <v>0</v>
      </c>
      <c r="I39" s="168"/>
      <c r="J39" s="164">
        <v>10</v>
      </c>
      <c r="K39" s="164"/>
      <c r="L39" s="164">
        <f>'[1]Уровень сред ЗП'!F45</f>
        <v>100</v>
      </c>
      <c r="M39" s="164">
        <v>30</v>
      </c>
      <c r="N39" s="168"/>
      <c r="O39" s="164">
        <v>10</v>
      </c>
      <c r="P39" s="168"/>
      <c r="Q39" s="164">
        <v>10</v>
      </c>
      <c r="R39" s="168"/>
      <c r="S39" s="168"/>
      <c r="T39" s="164">
        <v>0</v>
      </c>
      <c r="U39" s="168">
        <f t="shared" si="2"/>
        <v>280</v>
      </c>
      <c r="V39" s="165">
        <f t="shared" si="1"/>
        <v>84.848484848484844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</row>
    <row r="40" spans="1:33" ht="21.75" customHeight="1" x14ac:dyDescent="0.25">
      <c r="A40" s="172" t="s">
        <v>150</v>
      </c>
      <c r="B40" s="168">
        <f>'[1]Уровень исп. ГЗ'!M66</f>
        <v>85</v>
      </c>
      <c r="C40" s="169">
        <v>10</v>
      </c>
      <c r="D40" s="168"/>
      <c r="E40" s="168">
        <f>'[1]Уровень исп. ГЗ'!Q66</f>
        <v>0</v>
      </c>
      <c r="F40" s="168">
        <v>10</v>
      </c>
      <c r="G40" s="168"/>
      <c r="H40" s="168">
        <v>0</v>
      </c>
      <c r="I40" s="168"/>
      <c r="J40" s="164">
        <v>10</v>
      </c>
      <c r="K40" s="164"/>
      <c r="L40" s="164">
        <f>'[1]Уровень сред ЗП'!F46</f>
        <v>100</v>
      </c>
      <c r="M40" s="164">
        <v>30</v>
      </c>
      <c r="N40" s="168"/>
      <c r="O40" s="164">
        <v>10</v>
      </c>
      <c r="P40" s="168"/>
      <c r="Q40" s="164">
        <v>10</v>
      </c>
      <c r="R40" s="168"/>
      <c r="S40" s="168"/>
      <c r="T40" s="164">
        <v>0</v>
      </c>
      <c r="U40" s="168">
        <f t="shared" si="2"/>
        <v>265</v>
      </c>
      <c r="V40" s="165">
        <f t="shared" si="1"/>
        <v>80.303030303030297</v>
      </c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</row>
    <row r="41" spans="1:33" ht="21.75" customHeight="1" x14ac:dyDescent="0.25">
      <c r="A41" s="172" t="s">
        <v>151</v>
      </c>
      <c r="B41" s="168">
        <f>'[1]Уровень исп. ГЗ'!M67</f>
        <v>100</v>
      </c>
      <c r="C41" s="169">
        <v>10</v>
      </c>
      <c r="D41" s="168"/>
      <c r="E41" s="168">
        <f>'[1]Уровень исп. ГЗ'!Q67</f>
        <v>0</v>
      </c>
      <c r="F41" s="168">
        <v>10</v>
      </c>
      <c r="G41" s="168"/>
      <c r="H41" s="168">
        <v>0</v>
      </c>
      <c r="I41" s="168"/>
      <c r="J41" s="164">
        <v>10</v>
      </c>
      <c r="K41" s="164"/>
      <c r="L41" s="164">
        <f>'[1]Уровень сред ЗП'!F47</f>
        <v>100</v>
      </c>
      <c r="M41" s="164">
        <v>30</v>
      </c>
      <c r="N41" s="168"/>
      <c r="O41" s="164">
        <v>10</v>
      </c>
      <c r="P41" s="168"/>
      <c r="Q41" s="164">
        <v>10</v>
      </c>
      <c r="R41" s="168"/>
      <c r="S41" s="168"/>
      <c r="T41" s="164">
        <v>0</v>
      </c>
      <c r="U41" s="168">
        <f t="shared" si="2"/>
        <v>280</v>
      </c>
      <c r="V41" s="165">
        <f t="shared" si="1"/>
        <v>84.848484848484844</v>
      </c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</row>
    <row r="42" spans="1:33" ht="21.75" customHeight="1" x14ac:dyDescent="0.25">
      <c r="A42" s="185" t="s">
        <v>79</v>
      </c>
      <c r="B42" s="186">
        <f>'[1]Уровень исп. ГЗ'!M81</f>
        <v>0</v>
      </c>
      <c r="C42" s="169">
        <v>10</v>
      </c>
      <c r="D42" s="168"/>
      <c r="E42" s="168">
        <f>'[1]Уровень исп. ГЗ'!Q81</f>
        <v>0</v>
      </c>
      <c r="F42" s="168">
        <v>10</v>
      </c>
      <c r="G42" s="168"/>
      <c r="H42" s="168">
        <v>0</v>
      </c>
      <c r="I42" s="168"/>
      <c r="J42" s="164"/>
      <c r="K42" s="164">
        <v>-10</v>
      </c>
      <c r="L42" s="164">
        <f>'[1]Уровень сред ЗП'!F48</f>
        <v>0</v>
      </c>
      <c r="M42" s="164">
        <v>30</v>
      </c>
      <c r="N42" s="168"/>
      <c r="O42" s="164">
        <v>10</v>
      </c>
      <c r="P42" s="168"/>
      <c r="Q42" s="164">
        <v>10</v>
      </c>
      <c r="R42" s="168"/>
      <c r="S42" s="168"/>
      <c r="T42" s="164">
        <v>0</v>
      </c>
      <c r="U42" s="168">
        <f t="shared" si="2"/>
        <v>60</v>
      </c>
      <c r="V42" s="165">
        <f t="shared" si="1"/>
        <v>18.181818181818183</v>
      </c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</row>
    <row r="43" spans="1:33" ht="21.75" customHeight="1" x14ac:dyDescent="0.25">
      <c r="A43" s="187" t="s">
        <v>152</v>
      </c>
      <c r="B43" s="168">
        <f>'[1]Уровень исп. ГЗ'!M73</f>
        <v>85</v>
      </c>
      <c r="C43" s="169">
        <v>10</v>
      </c>
      <c r="D43" s="168"/>
      <c r="E43" s="168">
        <f>'[1]Уровень исп. ГЗ'!Q73</f>
        <v>0</v>
      </c>
      <c r="F43" s="168">
        <v>10</v>
      </c>
      <c r="G43" s="168"/>
      <c r="H43" s="168">
        <v>0</v>
      </c>
      <c r="I43" s="168"/>
      <c r="J43" s="164"/>
      <c r="K43" s="164">
        <v>-10</v>
      </c>
      <c r="L43" s="164">
        <f>'[1]Уровень сред ЗП'!F50</f>
        <v>85</v>
      </c>
      <c r="M43" s="164">
        <v>30</v>
      </c>
      <c r="N43" s="168"/>
      <c r="O43" s="164">
        <v>10</v>
      </c>
      <c r="P43" s="168"/>
      <c r="Q43" s="164"/>
      <c r="R43" s="168">
        <v>-10</v>
      </c>
      <c r="S43" s="168"/>
      <c r="T43" s="164">
        <v>0</v>
      </c>
      <c r="U43" s="168">
        <f t="shared" si="2"/>
        <v>210</v>
      </c>
      <c r="V43" s="165">
        <f t="shared" si="1"/>
        <v>63.636363636363633</v>
      </c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</row>
    <row r="44" spans="1:33" ht="21.75" customHeight="1" x14ac:dyDescent="0.25">
      <c r="A44" s="187" t="s">
        <v>153</v>
      </c>
      <c r="B44" s="168">
        <f>'[1]Уровень исп. ГЗ'!M74</f>
        <v>85</v>
      </c>
      <c r="C44" s="169">
        <v>10</v>
      </c>
      <c r="D44" s="168"/>
      <c r="E44" s="168">
        <f>'[1]Уровень исп. ГЗ'!Q74</f>
        <v>0</v>
      </c>
      <c r="F44" s="168">
        <v>10</v>
      </c>
      <c r="G44" s="168"/>
      <c r="H44" s="168">
        <v>0</v>
      </c>
      <c r="I44" s="168"/>
      <c r="J44" s="164"/>
      <c r="K44" s="164">
        <v>-10</v>
      </c>
      <c r="L44" s="164">
        <f>'[1]Уровень сред ЗП'!F51</f>
        <v>85</v>
      </c>
      <c r="M44" s="164">
        <v>30</v>
      </c>
      <c r="N44" s="168"/>
      <c r="O44" s="164">
        <v>10</v>
      </c>
      <c r="P44" s="168"/>
      <c r="Q44" s="164"/>
      <c r="R44" s="168">
        <v>-10</v>
      </c>
      <c r="S44" s="168"/>
      <c r="T44" s="164">
        <v>0</v>
      </c>
      <c r="U44" s="168">
        <f t="shared" si="2"/>
        <v>210</v>
      </c>
      <c r="V44" s="165">
        <f t="shared" si="1"/>
        <v>63.636363636363633</v>
      </c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</row>
    <row r="45" spans="1:33" ht="21.75" customHeight="1" x14ac:dyDescent="0.25">
      <c r="A45" s="187" t="s">
        <v>154</v>
      </c>
      <c r="B45" s="168">
        <f>'[1]Уровень исп. ГЗ'!M75</f>
        <v>100</v>
      </c>
      <c r="C45" s="169">
        <v>10</v>
      </c>
      <c r="D45" s="168"/>
      <c r="E45" s="168">
        <f>'[1]Уровень исп. ГЗ'!Q75</f>
        <v>0</v>
      </c>
      <c r="F45" s="168">
        <v>10</v>
      </c>
      <c r="G45" s="168"/>
      <c r="H45" s="168">
        <v>0</v>
      </c>
      <c r="I45" s="168"/>
      <c r="J45" s="164">
        <v>10</v>
      </c>
      <c r="K45" s="164"/>
      <c r="L45" s="164">
        <f>'[1]Уровень сред ЗП'!F52</f>
        <v>85</v>
      </c>
      <c r="M45" s="164">
        <v>30</v>
      </c>
      <c r="N45" s="168"/>
      <c r="O45" s="164">
        <v>10</v>
      </c>
      <c r="P45" s="168"/>
      <c r="Q45" s="164">
        <v>10</v>
      </c>
      <c r="R45" s="168"/>
      <c r="S45" s="168"/>
      <c r="T45" s="164">
        <v>0</v>
      </c>
      <c r="U45" s="168">
        <f t="shared" si="2"/>
        <v>265</v>
      </c>
      <c r="V45" s="165">
        <f t="shared" si="1"/>
        <v>80.303030303030297</v>
      </c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</row>
    <row r="46" spans="1:33" ht="18.75" x14ac:dyDescent="0.25">
      <c r="A46" s="188"/>
      <c r="B46" s="189"/>
      <c r="C46" s="189"/>
      <c r="D46" s="189"/>
      <c r="E46" s="189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89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</row>
    <row r="47" spans="1:33" ht="18.75" customHeight="1" x14ac:dyDescent="0.25">
      <c r="A47" s="192" t="s">
        <v>155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</row>
    <row r="48" spans="1:33" ht="18.75" x14ac:dyDescent="0.25">
      <c r="A48" s="193"/>
      <c r="B48" s="194"/>
      <c r="C48" s="194"/>
      <c r="D48" s="194"/>
      <c r="E48" s="194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4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</row>
    <row r="49" spans="1:33" ht="18.75" customHeight="1" x14ac:dyDescent="0.25">
      <c r="A49" s="192" t="s">
        <v>156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</row>
  </sheetData>
  <mergeCells count="20">
    <mergeCell ref="Q3:R3"/>
    <mergeCell ref="S3:T3"/>
    <mergeCell ref="A47:V47"/>
    <mergeCell ref="A49:V49"/>
    <mergeCell ref="C3:D3"/>
    <mergeCell ref="F3:G3"/>
    <mergeCell ref="H3:I3"/>
    <mergeCell ref="J3:K3"/>
    <mergeCell ref="M3:N3"/>
    <mergeCell ref="O3:P3"/>
    <mergeCell ref="A1:V1"/>
    <mergeCell ref="C2:D2"/>
    <mergeCell ref="F2:G2"/>
    <mergeCell ref="H2:I2"/>
    <mergeCell ref="J2:K2"/>
    <mergeCell ref="M2:N2"/>
    <mergeCell ref="O2:P2"/>
    <mergeCell ref="Q2:R2"/>
    <mergeCell ref="S2:T2"/>
    <mergeCell ref="V2:V4"/>
  </mergeCells>
  <printOptions horizontalCentered="1"/>
  <pageMargins left="0" right="0" top="0.55118110236220474" bottom="0.55118110236220474" header="0.31496062992125984" footer="0.31496062992125984"/>
  <pageSetup paperSize="9" scale="52" orientation="landscape" horizontalDpi="180" verticalDpi="180" r:id="rId1"/>
  <colBreaks count="1" manualBreakCount="1">
    <brk id="2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Уровень исп. ГЗ</vt:lpstr>
      <vt:lpstr>Оценка эффективности рук.</vt:lpstr>
      <vt:lpstr>'Оценка эффективности рук.'!Заголовки_для_печати</vt:lpstr>
      <vt:lpstr>'Оценка эффективности рук.'!Область_печати</vt:lpstr>
      <vt:lpstr>'Уровень исп. ГЗ'!Область_печати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Musya</dc:creator>
  <cp:lastModifiedBy>Musya</cp:lastModifiedBy>
  <dcterms:created xsi:type="dcterms:W3CDTF">2020-08-25T11:11:52Z</dcterms:created>
  <dcterms:modified xsi:type="dcterms:W3CDTF">2020-08-25T11:12:19Z</dcterms:modified>
</cp:coreProperties>
</file>