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sya\Desktop\"/>
    </mc:Choice>
  </mc:AlternateContent>
  <bookViews>
    <workbookView xWindow="0" yWindow="0" windowWidth="28800" windowHeight="12300"/>
  </bookViews>
  <sheets>
    <sheet name="Уровень исп. ГЗ" sheetId="2" r:id="rId1"/>
    <sheet name="Свод по балам учреждения" sheetId="1" r:id="rId2"/>
  </sheets>
  <externalReferences>
    <externalReference r:id="rId3"/>
  </externalReferences>
  <definedNames>
    <definedName name="_xlnm.Print_Titles" localSheetId="1">'Свод по балам учреждения'!$2:$3</definedName>
    <definedName name="_xlnm.Print_Area" localSheetId="1">'Свод по балам учреждения'!$B$1:$H$50</definedName>
    <definedName name="_xlnm.Print_Area" localSheetId="0">'Уровень исп. ГЗ'!$A$1:$U$81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2" l="1"/>
  <c r="O81" i="2"/>
  <c r="N81" i="2"/>
  <c r="L81" i="2"/>
  <c r="J81" i="2"/>
  <c r="I81" i="2"/>
  <c r="K81" i="2" s="1"/>
  <c r="G81" i="2"/>
  <c r="F81" i="2"/>
  <c r="D81" i="2"/>
  <c r="C81" i="2"/>
  <c r="O76" i="2"/>
  <c r="G76" i="2"/>
  <c r="P75" i="2"/>
  <c r="O75" i="2"/>
  <c r="N75" i="2"/>
  <c r="K75" i="2"/>
  <c r="J75" i="2"/>
  <c r="I75" i="2"/>
  <c r="G75" i="2"/>
  <c r="H75" i="2" s="1"/>
  <c r="F75" i="2"/>
  <c r="D75" i="2"/>
  <c r="C75" i="2"/>
  <c r="C76" i="2" s="1"/>
  <c r="O74" i="2"/>
  <c r="N74" i="2"/>
  <c r="K74" i="2"/>
  <c r="L74" i="2" s="1"/>
  <c r="J74" i="2"/>
  <c r="I74" i="2"/>
  <c r="G74" i="2"/>
  <c r="F74" i="2"/>
  <c r="D74" i="2"/>
  <c r="C74" i="2"/>
  <c r="O73" i="2"/>
  <c r="N73" i="2"/>
  <c r="N76" i="2" s="1"/>
  <c r="J73" i="2"/>
  <c r="J76" i="2" s="1"/>
  <c r="I73" i="2"/>
  <c r="I76" i="2" s="1"/>
  <c r="G73" i="2"/>
  <c r="F73" i="2"/>
  <c r="F76" i="2" s="1"/>
  <c r="E73" i="2"/>
  <c r="D73" i="2"/>
  <c r="D76" i="2" s="1"/>
  <c r="C73" i="2"/>
  <c r="O68" i="2"/>
  <c r="N68" i="2"/>
  <c r="F68" i="2"/>
  <c r="O67" i="2"/>
  <c r="N67" i="2"/>
  <c r="J67" i="2"/>
  <c r="I67" i="2"/>
  <c r="H67" i="2"/>
  <c r="G67" i="2"/>
  <c r="F67" i="2"/>
  <c r="D67" i="2"/>
  <c r="E67" i="2" s="1"/>
  <c r="C67" i="2"/>
  <c r="O66" i="2"/>
  <c r="N66" i="2"/>
  <c r="L66" i="2"/>
  <c r="J66" i="2"/>
  <c r="I66" i="2"/>
  <c r="K66" i="2" s="1"/>
  <c r="G66" i="2"/>
  <c r="F66" i="2"/>
  <c r="D66" i="2"/>
  <c r="C66" i="2"/>
  <c r="P65" i="2"/>
  <c r="O65" i="2"/>
  <c r="N65" i="2"/>
  <c r="L65" i="2"/>
  <c r="J65" i="2"/>
  <c r="I65" i="2"/>
  <c r="G65" i="2"/>
  <c r="F65" i="2"/>
  <c r="D65" i="2"/>
  <c r="C65" i="2"/>
  <c r="O64" i="2"/>
  <c r="N64" i="2"/>
  <c r="J64" i="2"/>
  <c r="J68" i="2" s="1"/>
  <c r="I64" i="2"/>
  <c r="I68" i="2" s="1"/>
  <c r="G64" i="2"/>
  <c r="F64" i="2"/>
  <c r="D64" i="2"/>
  <c r="C64" i="2"/>
  <c r="C68" i="2" s="1"/>
  <c r="O59" i="2"/>
  <c r="O58" i="2"/>
  <c r="N58" i="2"/>
  <c r="G58" i="2"/>
  <c r="F58" i="2"/>
  <c r="D58" i="2"/>
  <c r="E58" i="2" s="1"/>
  <c r="L58" i="2" s="1"/>
  <c r="C58" i="2"/>
  <c r="O57" i="2"/>
  <c r="N57" i="2"/>
  <c r="L57" i="2"/>
  <c r="G57" i="2"/>
  <c r="F57" i="2"/>
  <c r="D57" i="2"/>
  <c r="E57" i="2" s="1"/>
  <c r="C57" i="2"/>
  <c r="C59" i="2" s="1"/>
  <c r="O56" i="2"/>
  <c r="N56" i="2"/>
  <c r="N59" i="2" s="1"/>
  <c r="G56" i="2"/>
  <c r="G59" i="2" s="1"/>
  <c r="F56" i="2"/>
  <c r="F59" i="2" s="1"/>
  <c r="E56" i="2"/>
  <c r="L56" i="2" s="1"/>
  <c r="D56" i="2"/>
  <c r="C56" i="2"/>
  <c r="N51" i="2"/>
  <c r="O50" i="2"/>
  <c r="N50" i="2"/>
  <c r="P50" i="2" s="1"/>
  <c r="L50" i="2"/>
  <c r="G50" i="2"/>
  <c r="F50" i="2"/>
  <c r="H50" i="2" s="1"/>
  <c r="D50" i="2"/>
  <c r="C50" i="2"/>
  <c r="O49" i="2"/>
  <c r="N49" i="2"/>
  <c r="L49" i="2"/>
  <c r="G49" i="2"/>
  <c r="F49" i="2"/>
  <c r="D49" i="2"/>
  <c r="C49" i="2"/>
  <c r="O48" i="2"/>
  <c r="N48" i="2"/>
  <c r="L48" i="2"/>
  <c r="G48" i="2"/>
  <c r="F48" i="2"/>
  <c r="D48" i="2"/>
  <c r="C48" i="2"/>
  <c r="O47" i="2"/>
  <c r="N47" i="2"/>
  <c r="P47" i="2" s="1"/>
  <c r="G47" i="2"/>
  <c r="F47" i="2"/>
  <c r="H47" i="2" s="1"/>
  <c r="E47" i="2"/>
  <c r="L47" i="2" s="1"/>
  <c r="D47" i="2"/>
  <c r="C47" i="2"/>
  <c r="O46" i="2"/>
  <c r="N46" i="2"/>
  <c r="G46" i="2"/>
  <c r="F46" i="2"/>
  <c r="F51" i="2" s="1"/>
  <c r="D46" i="2"/>
  <c r="C46" i="2"/>
  <c r="C51" i="2" s="1"/>
  <c r="S40" i="2"/>
  <c r="R40" i="2"/>
  <c r="T40" i="2" s="1"/>
  <c r="K40" i="2"/>
  <c r="J40" i="2"/>
  <c r="G40" i="2"/>
  <c r="F40" i="2"/>
  <c r="D40" i="2"/>
  <c r="E40" i="2" s="1"/>
  <c r="I40" i="2" s="1"/>
  <c r="P40" i="2" s="1"/>
  <c r="C40" i="2"/>
  <c r="S33" i="2"/>
  <c r="T33" i="2" s="1"/>
  <c r="R33" i="2"/>
  <c r="N33" i="2"/>
  <c r="M33" i="2"/>
  <c r="K33" i="2"/>
  <c r="J33" i="2"/>
  <c r="L33" i="2" s="1"/>
  <c r="G33" i="2"/>
  <c r="F33" i="2"/>
  <c r="H33" i="2" s="1"/>
  <c r="I33" i="2" s="1"/>
  <c r="P33" i="2" s="1"/>
  <c r="E33" i="2"/>
  <c r="D33" i="2"/>
  <c r="C33" i="2"/>
  <c r="S32" i="2"/>
  <c r="T32" i="2" s="1"/>
  <c r="R32" i="2"/>
  <c r="N32" i="2"/>
  <c r="M32" i="2"/>
  <c r="M34" i="2" s="1"/>
  <c r="K32" i="2"/>
  <c r="J32" i="2"/>
  <c r="H32" i="2"/>
  <c r="G32" i="2"/>
  <c r="F32" i="2"/>
  <c r="D32" i="2"/>
  <c r="E32" i="2" s="1"/>
  <c r="C32" i="2"/>
  <c r="S31" i="2"/>
  <c r="R31" i="2"/>
  <c r="N31" i="2"/>
  <c r="M31" i="2"/>
  <c r="K31" i="2"/>
  <c r="J31" i="2"/>
  <c r="G31" i="2"/>
  <c r="H31" i="2" s="1"/>
  <c r="F31" i="2"/>
  <c r="D31" i="2"/>
  <c r="C31" i="2"/>
  <c r="S30" i="2"/>
  <c r="R30" i="2"/>
  <c r="T30" i="2" s="1"/>
  <c r="N30" i="2"/>
  <c r="M30" i="2"/>
  <c r="O30" i="2" s="1"/>
  <c r="K30" i="2"/>
  <c r="J30" i="2"/>
  <c r="G30" i="2"/>
  <c r="H30" i="2" s="1"/>
  <c r="F30" i="2"/>
  <c r="D30" i="2"/>
  <c r="C30" i="2"/>
  <c r="S29" i="2"/>
  <c r="R29" i="2"/>
  <c r="T29" i="2" s="1"/>
  <c r="N29" i="2"/>
  <c r="M29" i="2"/>
  <c r="K29" i="2"/>
  <c r="L29" i="2" s="1"/>
  <c r="J29" i="2"/>
  <c r="G29" i="2"/>
  <c r="H29" i="2" s="1"/>
  <c r="F29" i="2"/>
  <c r="D29" i="2"/>
  <c r="C29" i="2"/>
  <c r="S28" i="2"/>
  <c r="R28" i="2"/>
  <c r="T28" i="2" s="1"/>
  <c r="N28" i="2"/>
  <c r="M28" i="2"/>
  <c r="K28" i="2"/>
  <c r="L28" i="2" s="1"/>
  <c r="J28" i="2"/>
  <c r="G28" i="2"/>
  <c r="H28" i="2" s="1"/>
  <c r="F28" i="2"/>
  <c r="D28" i="2"/>
  <c r="E28" i="2" s="1"/>
  <c r="I28" i="2" s="1"/>
  <c r="P28" i="2" s="1"/>
  <c r="C28" i="2"/>
  <c r="S27" i="2"/>
  <c r="R27" i="2"/>
  <c r="T27" i="2" s="1"/>
  <c r="N27" i="2"/>
  <c r="M27" i="2"/>
  <c r="K27" i="2"/>
  <c r="L27" i="2" s="1"/>
  <c r="J27" i="2"/>
  <c r="G27" i="2"/>
  <c r="H27" i="2" s="1"/>
  <c r="F27" i="2"/>
  <c r="D27" i="2"/>
  <c r="C27" i="2"/>
  <c r="S26" i="2"/>
  <c r="R26" i="2"/>
  <c r="T26" i="2" s="1"/>
  <c r="N26" i="2"/>
  <c r="M26" i="2"/>
  <c r="K26" i="2"/>
  <c r="L26" i="2" s="1"/>
  <c r="J26" i="2"/>
  <c r="G26" i="2"/>
  <c r="H26" i="2" s="1"/>
  <c r="F26" i="2"/>
  <c r="D26" i="2"/>
  <c r="C26" i="2"/>
  <c r="S25" i="2"/>
  <c r="R25" i="2"/>
  <c r="T25" i="2" s="1"/>
  <c r="N25" i="2"/>
  <c r="M25" i="2"/>
  <c r="K25" i="2"/>
  <c r="L25" i="2" s="1"/>
  <c r="J25" i="2"/>
  <c r="F25" i="2"/>
  <c r="H25" i="2" s="1"/>
  <c r="D25" i="2"/>
  <c r="C25" i="2"/>
  <c r="E25" i="2" s="1"/>
  <c r="T24" i="2"/>
  <c r="S24" i="2"/>
  <c r="R24" i="2"/>
  <c r="N24" i="2"/>
  <c r="M24" i="2"/>
  <c r="K24" i="2"/>
  <c r="J24" i="2"/>
  <c r="G24" i="2"/>
  <c r="F24" i="2"/>
  <c r="D24" i="2"/>
  <c r="C24" i="2"/>
  <c r="E24" i="2" s="1"/>
  <c r="T23" i="2"/>
  <c r="S23" i="2"/>
  <c r="R23" i="2"/>
  <c r="N23" i="2"/>
  <c r="N34" i="2" s="1"/>
  <c r="M23" i="2"/>
  <c r="K23" i="2"/>
  <c r="J23" i="2"/>
  <c r="G23" i="2"/>
  <c r="G34" i="2" s="1"/>
  <c r="F23" i="2"/>
  <c r="D23" i="2"/>
  <c r="D34" i="2" s="1"/>
  <c r="C23" i="2"/>
  <c r="E23" i="2" s="1"/>
  <c r="S18" i="2"/>
  <c r="S17" i="2"/>
  <c r="R17" i="2"/>
  <c r="N17" i="2"/>
  <c r="M17" i="2"/>
  <c r="L17" i="2"/>
  <c r="K17" i="2"/>
  <c r="J17" i="2"/>
  <c r="H17" i="2"/>
  <c r="G17" i="2"/>
  <c r="F17" i="2"/>
  <c r="D17" i="2"/>
  <c r="E17" i="2" s="1"/>
  <c r="C17" i="2"/>
  <c r="S16" i="2"/>
  <c r="R16" i="2"/>
  <c r="N16" i="2"/>
  <c r="M16" i="2"/>
  <c r="K16" i="2"/>
  <c r="J16" i="2"/>
  <c r="G16" i="2"/>
  <c r="H16" i="2" s="1"/>
  <c r="F16" i="2"/>
  <c r="D16" i="2"/>
  <c r="C16" i="2"/>
  <c r="S15" i="2"/>
  <c r="R15" i="2"/>
  <c r="T15" i="2" s="1"/>
  <c r="N15" i="2"/>
  <c r="M15" i="2"/>
  <c r="K15" i="2"/>
  <c r="L15" i="2" s="1"/>
  <c r="J15" i="2"/>
  <c r="G15" i="2"/>
  <c r="H15" i="2" s="1"/>
  <c r="F15" i="2"/>
  <c r="D15" i="2"/>
  <c r="C15" i="2"/>
  <c r="S14" i="2"/>
  <c r="R14" i="2"/>
  <c r="T14" i="2" s="1"/>
  <c r="N14" i="2"/>
  <c r="M14" i="2"/>
  <c r="K14" i="2"/>
  <c r="J14" i="2"/>
  <c r="G14" i="2"/>
  <c r="F14" i="2"/>
  <c r="D14" i="2"/>
  <c r="C14" i="2"/>
  <c r="E14" i="2" s="1"/>
  <c r="T13" i="2"/>
  <c r="S13" i="2"/>
  <c r="R13" i="2"/>
  <c r="N13" i="2"/>
  <c r="M13" i="2"/>
  <c r="K13" i="2"/>
  <c r="J13" i="2"/>
  <c r="I13" i="2"/>
  <c r="P13" i="2" s="1"/>
  <c r="G13" i="2"/>
  <c r="F13" i="2"/>
  <c r="H13" i="2" s="1"/>
  <c r="E13" i="2"/>
  <c r="D13" i="2"/>
  <c r="C13" i="2"/>
  <c r="S12" i="2"/>
  <c r="T12" i="2" s="1"/>
  <c r="R12" i="2"/>
  <c r="N12" i="2"/>
  <c r="M12" i="2"/>
  <c r="K12" i="2"/>
  <c r="J12" i="2"/>
  <c r="L12" i="2" s="1"/>
  <c r="I12" i="2"/>
  <c r="P12" i="2" s="1"/>
  <c r="G12" i="2"/>
  <c r="F12" i="2"/>
  <c r="H12" i="2" s="1"/>
  <c r="E12" i="2"/>
  <c r="D12" i="2"/>
  <c r="C12" i="2"/>
  <c r="S11" i="2"/>
  <c r="T11" i="2" s="1"/>
  <c r="R11" i="2"/>
  <c r="N11" i="2"/>
  <c r="O11" i="2" s="1"/>
  <c r="M11" i="2"/>
  <c r="K11" i="2"/>
  <c r="J11" i="2"/>
  <c r="G11" i="2"/>
  <c r="F11" i="2"/>
  <c r="H11" i="2" s="1"/>
  <c r="I11" i="2" s="1"/>
  <c r="P11" i="2" s="1"/>
  <c r="E11" i="2"/>
  <c r="D11" i="2"/>
  <c r="C11" i="2"/>
  <c r="T10" i="2"/>
  <c r="S10" i="2"/>
  <c r="R10" i="2"/>
  <c r="N10" i="2"/>
  <c r="M10" i="2"/>
  <c r="K10" i="2"/>
  <c r="J10" i="2"/>
  <c r="L10" i="2" s="1"/>
  <c r="I10" i="2"/>
  <c r="P10" i="2" s="1"/>
  <c r="G10" i="2"/>
  <c r="F10" i="2"/>
  <c r="H10" i="2" s="1"/>
  <c r="E10" i="2"/>
  <c r="D10" i="2"/>
  <c r="C10" i="2"/>
  <c r="S9" i="2"/>
  <c r="T9" i="2" s="1"/>
  <c r="R9" i="2"/>
  <c r="N9" i="2"/>
  <c r="M9" i="2"/>
  <c r="K9" i="2"/>
  <c r="J9" i="2"/>
  <c r="L9" i="2" s="1"/>
  <c r="I9" i="2"/>
  <c r="P9" i="2" s="1"/>
  <c r="G9" i="2"/>
  <c r="F9" i="2"/>
  <c r="H9" i="2" s="1"/>
  <c r="E9" i="2"/>
  <c r="D9" i="2"/>
  <c r="C9" i="2"/>
  <c r="S8" i="2"/>
  <c r="T8" i="2" s="1"/>
  <c r="R8" i="2"/>
  <c r="N8" i="2"/>
  <c r="O8" i="2" s="1"/>
  <c r="M8" i="2"/>
  <c r="K8" i="2"/>
  <c r="L8" i="2" s="1"/>
  <c r="J8" i="2"/>
  <c r="G8" i="2"/>
  <c r="F8" i="2"/>
  <c r="D8" i="2"/>
  <c r="C8" i="2"/>
  <c r="E8" i="2" s="1"/>
  <c r="T7" i="2"/>
  <c r="S7" i="2"/>
  <c r="R7" i="2"/>
  <c r="N7" i="2"/>
  <c r="M7" i="2"/>
  <c r="K7" i="2"/>
  <c r="L7" i="2" s="1"/>
  <c r="J7" i="2"/>
  <c r="G7" i="2"/>
  <c r="F7" i="2"/>
  <c r="D7" i="2"/>
  <c r="C7" i="2"/>
  <c r="E7" i="2" s="1"/>
  <c r="T6" i="2"/>
  <c r="S6" i="2"/>
  <c r="R6" i="2"/>
  <c r="R18" i="2" s="1"/>
  <c r="N6" i="2"/>
  <c r="M6" i="2"/>
  <c r="K6" i="2"/>
  <c r="L6" i="2" s="1"/>
  <c r="J6" i="2"/>
  <c r="G6" i="2"/>
  <c r="F6" i="2"/>
  <c r="D6" i="2"/>
  <c r="C6" i="2"/>
  <c r="G43" i="1"/>
  <c r="H43" i="1" s="1"/>
  <c r="F43" i="1"/>
  <c r="E43" i="1"/>
  <c r="D43" i="1"/>
  <c r="C43" i="1"/>
  <c r="G42" i="1"/>
  <c r="H42" i="1" s="1"/>
  <c r="F42" i="1"/>
  <c r="E42" i="1"/>
  <c r="D42" i="1"/>
  <c r="C42" i="1"/>
  <c r="G41" i="1"/>
  <c r="H41" i="1" s="1"/>
  <c r="F41" i="1"/>
  <c r="E41" i="1"/>
  <c r="D41" i="1"/>
  <c r="C41" i="1"/>
  <c r="G40" i="1"/>
  <c r="H40" i="1" s="1"/>
  <c r="F40" i="1"/>
  <c r="E40" i="1"/>
  <c r="D40" i="1"/>
  <c r="C40" i="1"/>
  <c r="G39" i="1"/>
  <c r="H39" i="1" s="1"/>
  <c r="F39" i="1"/>
  <c r="E39" i="1"/>
  <c r="D39" i="1"/>
  <c r="C39" i="1"/>
  <c r="G38" i="1"/>
  <c r="H38" i="1" s="1"/>
  <c r="F38" i="1"/>
  <c r="E38" i="1"/>
  <c r="D38" i="1"/>
  <c r="C38" i="1"/>
  <c r="G37" i="1"/>
  <c r="H37" i="1" s="1"/>
  <c r="F37" i="1"/>
  <c r="E37" i="1"/>
  <c r="D37" i="1"/>
  <c r="C37" i="1"/>
  <c r="G36" i="1"/>
  <c r="H36" i="1" s="1"/>
  <c r="F36" i="1"/>
  <c r="E36" i="1"/>
  <c r="D36" i="1"/>
  <c r="C36" i="1"/>
  <c r="G35" i="1"/>
  <c r="H35" i="1" s="1"/>
  <c r="F35" i="1"/>
  <c r="E35" i="1"/>
  <c r="D35" i="1"/>
  <c r="C35" i="1"/>
  <c r="G34" i="1"/>
  <c r="H34" i="1" s="1"/>
  <c r="F34" i="1"/>
  <c r="E34" i="1"/>
  <c r="D34" i="1"/>
  <c r="C34" i="1"/>
  <c r="G33" i="1"/>
  <c r="H33" i="1" s="1"/>
  <c r="F33" i="1"/>
  <c r="E33" i="1"/>
  <c r="D33" i="1"/>
  <c r="C33" i="1"/>
  <c r="G32" i="1"/>
  <c r="H32" i="1" s="1"/>
  <c r="F32" i="1"/>
  <c r="E32" i="1"/>
  <c r="D32" i="1"/>
  <c r="C32" i="1"/>
  <c r="G31" i="1"/>
  <c r="H31" i="1" s="1"/>
  <c r="F31" i="1"/>
  <c r="E31" i="1"/>
  <c r="D31" i="1"/>
  <c r="C31" i="1"/>
  <c r="G30" i="1"/>
  <c r="H30" i="1" s="1"/>
  <c r="F30" i="1"/>
  <c r="E30" i="1"/>
  <c r="D30" i="1"/>
  <c r="C30" i="1"/>
  <c r="G29" i="1"/>
  <c r="H29" i="1" s="1"/>
  <c r="F29" i="1"/>
  <c r="E29" i="1"/>
  <c r="D29" i="1"/>
  <c r="C29" i="1"/>
  <c r="G28" i="1"/>
  <c r="H28" i="1" s="1"/>
  <c r="F28" i="1"/>
  <c r="E28" i="1"/>
  <c r="D28" i="1"/>
  <c r="C28" i="1"/>
  <c r="G27" i="1"/>
  <c r="H27" i="1" s="1"/>
  <c r="F27" i="1"/>
  <c r="E27" i="1"/>
  <c r="D27" i="1"/>
  <c r="C27" i="1"/>
  <c r="G26" i="1"/>
  <c r="H26" i="1" s="1"/>
  <c r="F26" i="1"/>
  <c r="E26" i="1"/>
  <c r="D26" i="1"/>
  <c r="C26" i="1"/>
  <c r="G25" i="1"/>
  <c r="H25" i="1" s="1"/>
  <c r="F25" i="1"/>
  <c r="E25" i="1"/>
  <c r="D25" i="1"/>
  <c r="C25" i="1"/>
  <c r="G24" i="1"/>
  <c r="H24" i="1" s="1"/>
  <c r="F24" i="1"/>
  <c r="E24" i="1"/>
  <c r="D24" i="1"/>
  <c r="C24" i="1"/>
  <c r="G23" i="1"/>
  <c r="H23" i="1" s="1"/>
  <c r="F23" i="1"/>
  <c r="E23" i="1"/>
  <c r="D23" i="1"/>
  <c r="C23" i="1"/>
  <c r="G22" i="1"/>
  <c r="H22" i="1" s="1"/>
  <c r="F22" i="1"/>
  <c r="E22" i="1"/>
  <c r="D22" i="1"/>
  <c r="C22" i="1"/>
  <c r="G21" i="1"/>
  <c r="H21" i="1" s="1"/>
  <c r="F21" i="1"/>
  <c r="E21" i="1"/>
  <c r="D21" i="1"/>
  <c r="C21" i="1"/>
  <c r="G20" i="1"/>
  <c r="H20" i="1" s="1"/>
  <c r="F20" i="1"/>
  <c r="E20" i="1"/>
  <c r="D20" i="1"/>
  <c r="C20" i="1"/>
  <c r="G19" i="1"/>
  <c r="H19" i="1" s="1"/>
  <c r="F19" i="1"/>
  <c r="E19" i="1"/>
  <c r="D19" i="1"/>
  <c r="C19" i="1"/>
  <c r="G18" i="1"/>
  <c r="H18" i="1" s="1"/>
  <c r="F18" i="1"/>
  <c r="E18" i="1"/>
  <c r="D18" i="1"/>
  <c r="C18" i="1"/>
  <c r="G17" i="1"/>
  <c r="H17" i="1" s="1"/>
  <c r="F17" i="1"/>
  <c r="E17" i="1"/>
  <c r="D17" i="1"/>
  <c r="C17" i="1"/>
  <c r="G16" i="1"/>
  <c r="H16" i="1" s="1"/>
  <c r="F16" i="1"/>
  <c r="E16" i="1"/>
  <c r="D16" i="1"/>
  <c r="C16" i="1"/>
  <c r="G15" i="1"/>
  <c r="H15" i="1" s="1"/>
  <c r="F15" i="1"/>
  <c r="E15" i="1"/>
  <c r="D15" i="1"/>
  <c r="C15" i="1"/>
  <c r="G14" i="1"/>
  <c r="H14" i="1" s="1"/>
  <c r="F14" i="1"/>
  <c r="E14" i="1"/>
  <c r="D14" i="1"/>
  <c r="C14" i="1"/>
  <c r="G13" i="1"/>
  <c r="H13" i="1" s="1"/>
  <c r="F13" i="1"/>
  <c r="E13" i="1"/>
  <c r="D13" i="1"/>
  <c r="C13" i="1"/>
  <c r="G12" i="1"/>
  <c r="H12" i="1" s="1"/>
  <c r="F12" i="1"/>
  <c r="E12" i="1"/>
  <c r="D12" i="1"/>
  <c r="C12" i="1"/>
  <c r="G11" i="1"/>
  <c r="H11" i="1" s="1"/>
  <c r="F11" i="1"/>
  <c r="E11" i="1"/>
  <c r="D11" i="1"/>
  <c r="C11" i="1"/>
  <c r="G10" i="1"/>
  <c r="H10" i="1" s="1"/>
  <c r="F10" i="1"/>
  <c r="E10" i="1"/>
  <c r="D10" i="1"/>
  <c r="C10" i="1"/>
  <c r="G9" i="1"/>
  <c r="H9" i="1" s="1"/>
  <c r="F9" i="1"/>
  <c r="E9" i="1"/>
  <c r="D9" i="1"/>
  <c r="C9" i="1"/>
  <c r="G8" i="1"/>
  <c r="H8" i="1" s="1"/>
  <c r="F8" i="1"/>
  <c r="E8" i="1"/>
  <c r="D8" i="1"/>
  <c r="C8" i="1"/>
  <c r="G7" i="1"/>
  <c r="H7" i="1" s="1"/>
  <c r="F7" i="1"/>
  <c r="E7" i="1"/>
  <c r="D7" i="1"/>
  <c r="C7" i="1"/>
  <c r="G6" i="1"/>
  <c r="H6" i="1" s="1"/>
  <c r="F6" i="1"/>
  <c r="E6" i="1"/>
  <c r="D6" i="1"/>
  <c r="C6" i="1"/>
  <c r="G5" i="1"/>
  <c r="H5" i="1" s="1"/>
  <c r="F5" i="1"/>
  <c r="E5" i="1"/>
  <c r="D5" i="1"/>
  <c r="C5" i="1"/>
  <c r="G4" i="1"/>
  <c r="H4" i="1" s="1"/>
  <c r="F4" i="1"/>
  <c r="E4" i="1"/>
  <c r="D4" i="1"/>
  <c r="C4" i="1"/>
  <c r="F18" i="2" l="1"/>
  <c r="J34" i="2"/>
  <c r="E27" i="2"/>
  <c r="I27" i="2" s="1"/>
  <c r="P27" i="2" s="1"/>
  <c r="E31" i="2"/>
  <c r="I31" i="2" s="1"/>
  <c r="P31" i="2" s="1"/>
  <c r="T31" i="2"/>
  <c r="E46" i="2"/>
  <c r="L67" i="2"/>
  <c r="G18" i="2"/>
  <c r="H6" i="2"/>
  <c r="N18" i="2"/>
  <c r="H7" i="2"/>
  <c r="I7" i="2" s="1"/>
  <c r="P7" i="2" s="1"/>
  <c r="H8" i="2"/>
  <c r="I8" i="2" s="1"/>
  <c r="P8" i="2" s="1"/>
  <c r="E15" i="2"/>
  <c r="I15" i="2" s="1"/>
  <c r="P15" i="2" s="1"/>
  <c r="D18" i="2"/>
  <c r="K34" i="2"/>
  <c r="S34" i="2"/>
  <c r="E26" i="2"/>
  <c r="I26" i="2" s="1"/>
  <c r="P26" i="2" s="1"/>
  <c r="E30" i="2"/>
  <c r="I30" i="2" s="1"/>
  <c r="P30" i="2" s="1"/>
  <c r="D59" i="2"/>
  <c r="D68" i="2"/>
  <c r="I24" i="2"/>
  <c r="P24" i="2" s="1"/>
  <c r="H14" i="2"/>
  <c r="I14" i="2" s="1"/>
  <c r="P14" i="2" s="1"/>
  <c r="E16" i="2"/>
  <c r="I16" i="2" s="1"/>
  <c r="P16" i="2" s="1"/>
  <c r="T16" i="2"/>
  <c r="T17" i="2"/>
  <c r="I23" i="2"/>
  <c r="P23" i="2" s="1"/>
  <c r="R34" i="2"/>
  <c r="L24" i="2"/>
  <c r="F34" i="2"/>
  <c r="O51" i="2"/>
  <c r="P46" i="2"/>
  <c r="C18" i="2"/>
  <c r="E6" i="2"/>
  <c r="I6" i="2" s="1"/>
  <c r="P6" i="2" s="1"/>
  <c r="J18" i="2"/>
  <c r="M18" i="2"/>
  <c r="I17" i="2"/>
  <c r="P17" i="2" s="1"/>
  <c r="K18" i="2"/>
  <c r="H24" i="2"/>
  <c r="I25" i="2"/>
  <c r="P25" i="2" s="1"/>
  <c r="E29" i="2"/>
  <c r="I29" i="2" s="1"/>
  <c r="P29" i="2" s="1"/>
  <c r="I32" i="2"/>
  <c r="P32" i="2" s="1"/>
  <c r="G51" i="2"/>
  <c r="H46" i="2"/>
  <c r="P49" i="2"/>
  <c r="P56" i="2"/>
  <c r="G68" i="2"/>
  <c r="H64" i="2"/>
  <c r="L64" i="2" s="1"/>
  <c r="E75" i="2"/>
  <c r="L75" i="2" s="1"/>
  <c r="D51" i="2"/>
  <c r="H23" i="2"/>
  <c r="L23" i="2"/>
  <c r="C34" i="2"/>
  <c r="K73" i="2"/>
  <c r="H73" i="2"/>
  <c r="L73" i="2" s="1"/>
  <c r="L46" i="2" l="1"/>
</calcChain>
</file>

<file path=xl/sharedStrings.xml><?xml version="1.0" encoding="utf-8"?>
<sst xmlns="http://schemas.openxmlformats.org/spreadsheetml/2006/main" count="320" uniqueCount="134">
  <si>
    <t>Оценка эффективности деятельности государственных бюджетных учреждений,
 подведомственных Министерству культуры Республики Дагестан
 за  2020 год</t>
  </si>
  <si>
    <t>Наименование учреждений</t>
  </si>
  <si>
    <t>Раздел 1. Выполнение показателей Государственного задания</t>
  </si>
  <si>
    <t xml:space="preserve"> Раздел 2. Оценка качества финансового менеджмента</t>
  </si>
  <si>
    <t xml:space="preserve"> Раздел 3. Оценка эффективности управления персоналом</t>
  </si>
  <si>
    <t>Раздел 4. Оценка деловой и творческой репутации учреждения</t>
  </si>
  <si>
    <t xml:space="preserve">индивидуальные показатели </t>
  </si>
  <si>
    <t>Сводная сумма баллов</t>
  </si>
  <si>
    <t>(max – 40 баллов)</t>
  </si>
  <si>
    <t>(max – 25 баллов)</t>
  </si>
  <si>
    <t>(max – 10 баллов)</t>
  </si>
  <si>
    <t>(max – 100 баллов)</t>
  </si>
  <si>
    <t>ГБУ «Государственный республиканский русский драматический театр им. М. Горького»</t>
  </si>
  <si>
    <t>ГБУ «Даргинский государственный музыкально-драматический театр им. О. Батырая»</t>
  </si>
  <si>
    <t>ГБУ «Государственный лезгинский музыкально-драматический театр им. С. Стальского»</t>
  </si>
  <si>
    <t>ГБУ «Государственный ногайский драматический театр»</t>
  </si>
  <si>
    <t>ГБУ РД«Государственный кизлярский терский ансамбль казачьей песни»</t>
  </si>
  <si>
    <t>ГБУ РД «Государственный ногайский фольклорно-этнографический ансамбль «Айланай»</t>
  </si>
  <si>
    <t>ГБУ «Государственный табасаранский драматический театр»</t>
  </si>
  <si>
    <t>ГБУ РД «Ногайский государственный оркестр народных инструментов»</t>
  </si>
  <si>
    <t>ГБУ РД «Государственный оркестр народных инструментов Республики Дагестан»</t>
  </si>
  <si>
    <t>ГБУК РД «Республиканский дом народного творчества»</t>
  </si>
  <si>
    <t xml:space="preserve"> ГБУ РД "Театр поэзии"</t>
  </si>
  <si>
    <t>ГБУ «Академический заслуженный ансамбль танца Дагестана «Лезгинка»</t>
  </si>
  <si>
    <t>ГБУ РД «Дагестанский музей изобразительных искусств им. П.С. Гамзатовой»</t>
  </si>
  <si>
    <t>Государственное бюджетное учреждение «Дагестанский государственный театр кукол»</t>
  </si>
  <si>
    <t>ГБУ Азербайджанский государственный драматический театр»</t>
  </si>
  <si>
    <t>ГБУ РД «Дагестан-концерт»</t>
  </si>
  <si>
    <t>ГБУ РД «Государственный ансамбль танца народов Кавказа «Молодость Дагестана»</t>
  </si>
  <si>
    <t>ГБУ ДО РД «Республиканская школа искусств М. Кажлаева для особо одаренных детей»</t>
  </si>
  <si>
    <t>ГБУ РД «Национальная библиотека Республики Дагестан им. Р. Гамзатова»</t>
  </si>
  <si>
    <t>ГБПОУ РД «Дагестанский  колледж культуры и искусств им. Б. Мурадовой»</t>
  </si>
  <si>
    <t>ГБУ РД «Дербентский государственный историко-архитектурный и археологический музей-заповедник»</t>
  </si>
  <si>
    <t>ГБПОУ РД «Дагестанское художественное училище им. М.А. Джемала»</t>
  </si>
  <si>
    <t>ГБУ «Лакский государственный музыкально-драматический театр им. Э. Капиева»</t>
  </si>
  <si>
    <t>ГБУ «Дагестанский государственный театр оперы и балета»</t>
  </si>
  <si>
    <t>ГБУ РД «Дагестанская государственная филармония им. Т. Мурадова»</t>
  </si>
  <si>
    <t>ГБУ «Дагестанский государственный кумыкский музыкально-драматический театр им. А.-П. Салаватова»</t>
  </si>
  <si>
    <t>ГБУ РД «Чародинский государственный народный мужской хор «Поющая Чарода»</t>
  </si>
  <si>
    <t>ГБУ РД «Национальный музей Республики Дагестан им. А. Тахо-Годи»</t>
  </si>
  <si>
    <t>ГБУ РД «Государственный  ансамбль песни и танца«Дагестан»</t>
  </si>
  <si>
    <t>ГБУ «Аварский музыкально-драматический театр им. Г. Цадасы»</t>
  </si>
  <si>
    <t>ГБПОУ РД «Махачкалинское музыкальное училище им Г.Гасанова"</t>
  </si>
  <si>
    <t>ГБПОУ РД «Дербентское музыкальное училище»</t>
  </si>
  <si>
    <t>ГБУ РД «Республиканская специальная библиотека для слепых»</t>
  </si>
  <si>
    <t xml:space="preserve">ГБУ РД «Республиканская детская библиотека 
им. Н. Юсупова»
</t>
  </si>
  <si>
    <t>ГБУ РД «Музей истории мировых культур и религий»</t>
  </si>
  <si>
    <t>ГБУ РД «Музей-заповедник – этнографический комплекс «Дагестанский аул»</t>
  </si>
  <si>
    <t>ГБУ ДО РД «Республиканская школа циркового искусства»</t>
  </si>
  <si>
    <t>ГБУ ДО РД «Республиканская школа искусств им. Барият Мурадовой»</t>
  </si>
  <si>
    <t>ГБУ РД "Государственный ансабль танца Дагестана "Каспий"</t>
  </si>
  <si>
    <t>ГБОУ ДОД «Республиканский учебно-методический центр»</t>
  </si>
  <si>
    <t>4 уровень</t>
  </si>
  <si>
    <t>высокий</t>
  </si>
  <si>
    <t>от 100 до 91</t>
  </si>
  <si>
    <t>баллов</t>
  </si>
  <si>
    <t>3 уровень</t>
  </si>
  <si>
    <t>средний</t>
  </si>
  <si>
    <t>от 90 до 61</t>
  </si>
  <si>
    <t>2 уровень</t>
  </si>
  <si>
    <t>ниже среднего</t>
  </si>
  <si>
    <t>от 60 до 41</t>
  </si>
  <si>
    <t>1 уровень</t>
  </si>
  <si>
    <t>низкий</t>
  </si>
  <si>
    <t xml:space="preserve"> до 40</t>
  </si>
  <si>
    <t xml:space="preserve">Уровень исполнения Государственного задания за 2020 год </t>
  </si>
  <si>
    <t>№</t>
  </si>
  <si>
    <t>Наименование учреждения</t>
  </si>
  <si>
    <t>Показатели объема услуги</t>
  </si>
  <si>
    <t>N усл</t>
  </si>
  <si>
    <t>Показатели качества услуги</t>
  </si>
  <si>
    <t>Показатели объема выполняемых работ</t>
  </si>
  <si>
    <t xml:space="preserve">N задание
Уровень исполнения ГЗ (%) </t>
  </si>
  <si>
    <t>Число баллов</t>
  </si>
  <si>
    <t>Доходы (тыс.руб.)</t>
  </si>
  <si>
    <t>N доход</t>
  </si>
  <si>
    <t>Число зрителей (человек)</t>
  </si>
  <si>
    <t>Количество публичных выступлений (единиц)</t>
  </si>
  <si>
    <t>Интенсивность обновления текущего репертуара (количество новых  постановок) (единиц)</t>
  </si>
  <si>
    <t>N кач</t>
  </si>
  <si>
    <t xml:space="preserve">Количество проведенных мероприятий </t>
  </si>
  <si>
    <t>N раб</t>
  </si>
  <si>
    <t>план</t>
  </si>
  <si>
    <t>факт</t>
  </si>
  <si>
    <t>Русский театр</t>
  </si>
  <si>
    <t>Аварский театр</t>
  </si>
  <si>
    <t>Кумыкский театр</t>
  </si>
  <si>
    <t>Даргинский театр</t>
  </si>
  <si>
    <t>Лезгинский театр</t>
  </si>
  <si>
    <t>Лакский театр</t>
  </si>
  <si>
    <t>Театр кукол</t>
  </si>
  <si>
    <t>Театр оперы и бал.</t>
  </si>
  <si>
    <t>Азербайджанский т.</t>
  </si>
  <si>
    <t>Ногайский театр</t>
  </si>
  <si>
    <t>Табасаранский театр</t>
  </si>
  <si>
    <t>Театр поэзии</t>
  </si>
  <si>
    <t>Итого</t>
  </si>
  <si>
    <t>Количество концертов с участием штатных коллективов (единиц)</t>
  </si>
  <si>
    <t>Даггосфилармония</t>
  </si>
  <si>
    <t>Анс. Дагестан</t>
  </si>
  <si>
    <t>Молодость Дагест.</t>
  </si>
  <si>
    <t>Ногайский оркестр</t>
  </si>
  <si>
    <t>Терский каз. ансамб.</t>
  </si>
  <si>
    <t>Оркестр нар. инстр</t>
  </si>
  <si>
    <t>Анс. Айланай</t>
  </si>
  <si>
    <t>Дагестан концерт</t>
  </si>
  <si>
    <t>Анс. Лезгинка</t>
  </si>
  <si>
    <t>Анс. Каспий</t>
  </si>
  <si>
    <t>Чародинский хор</t>
  </si>
  <si>
    <t>Показатели объема работы</t>
  </si>
  <si>
    <t>Показатели качества работы</t>
  </si>
  <si>
    <t>N задание</t>
  </si>
  <si>
    <t>Количество проведенных мероприятий (единиц)</t>
  </si>
  <si>
    <t>Количество участников мероприятий (человек)</t>
  </si>
  <si>
    <t>Количество объектов
(единиц)</t>
  </si>
  <si>
    <t>Число посещений 
(чел.)</t>
  </si>
  <si>
    <t>Количество музейных предметов Муз.фонда учреждения, опубликованных на экспозициях и выставках за отчетный период</t>
  </si>
  <si>
    <t>ГБУ РД «Национальный музей РД им. А. Тахо-Годи»</t>
  </si>
  <si>
    <t>Количество посещений
 (чел.)</t>
  </si>
  <si>
    <t>Доля получателей, удовлетворенных качеством предоставления услуги (процент)</t>
  </si>
  <si>
    <t>ГБУ РД «Республиканская детская библиотека им. Н. Юсупова»</t>
  </si>
  <si>
    <t xml:space="preserve">Численность обучающихся </t>
  </si>
  <si>
    <t>Процент сохранение/увеличение контингета обучающихся</t>
  </si>
  <si>
    <t>Количество проведенных  мероприятий (штука)</t>
  </si>
  <si>
    <t>Количество человеко-часов (чел-час)</t>
  </si>
  <si>
    <t>Выполнения плана по количеству человеко-часов (процент)</t>
  </si>
  <si>
    <t>Количество проведенных мероприятий (един.)</t>
  </si>
  <si>
    <t>ГБУДО РД «Республиканская школа циркового искусства»</t>
  </si>
  <si>
    <t>ГБУДО РД  «Республиканская школа искусств им. Барият Мурадовой»</t>
  </si>
  <si>
    <t>ГБУДО РД «Республиканская школа искусств М. Кажлаева для особо одаренных детей»</t>
  </si>
  <si>
    <t>Количество человеко-часов</t>
  </si>
  <si>
    <t xml:space="preserve">Процент выполнения плана по количеству человеко-часов </t>
  </si>
  <si>
    <t>Количество проведенных мероприятий (штук)</t>
  </si>
  <si>
    <t>РУМЦ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</si>
</sst>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&quot;р.&quot;_-;\-* #,##0.00&quot;р.&quot;_-;_-* &quot;-&quot;??&quot;р.&quot;_-;_-@_-"/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 applyAlignment="1">
      <alignment horizontal="left" vertical="top"/>
    </xf>
    <xf numFmtId="0" fontId="2" fillId="2" borderId="0" xfId="0" applyFont="1" applyFill="1" applyAlignment="1">
      <alignment horizontal="center" vertical="top" wrapText="1"/>
    </xf>
    <xf numFmtId="0" fontId="1" fillId="0" borderId="0" xfId="0" applyFont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/>
    </xf>
    <xf numFmtId="1" fontId="1" fillId="4" borderId="1" xfId="0" applyNumberFormat="1" applyFont="1" applyFill="1" applyBorder="1" applyAlignment="1">
      <alignment vertical="top"/>
    </xf>
    <xf numFmtId="3" fontId="1" fillId="4" borderId="1" xfId="0" applyNumberFormat="1" applyFont="1" applyFill="1" applyBorder="1" applyAlignment="1">
      <alignment vertical="top"/>
    </xf>
    <xf numFmtId="3" fontId="3" fillId="4" borderId="1" xfId="0" applyNumberFormat="1" applyFont="1" applyFill="1" applyBorder="1" applyAlignment="1">
      <alignment vertical="top"/>
    </xf>
    <xf numFmtId="3" fontId="2" fillId="4" borderId="1" xfId="0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left" vertical="top"/>
    </xf>
    <xf numFmtId="0" fontId="1" fillId="4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/>
    </xf>
    <xf numFmtId="1" fontId="1" fillId="3" borderId="1" xfId="0" applyNumberFormat="1" applyFont="1" applyFill="1" applyBorder="1" applyAlignment="1">
      <alignment vertical="top"/>
    </xf>
    <xf numFmtId="3" fontId="1" fillId="3" borderId="1" xfId="0" applyNumberFormat="1" applyFont="1" applyFill="1" applyBorder="1" applyAlignment="1">
      <alignment vertical="top"/>
    </xf>
    <xf numFmtId="3" fontId="2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vertical="top"/>
    </xf>
    <xf numFmtId="164" fontId="5" fillId="3" borderId="1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3" fontId="6" fillId="2" borderId="0" xfId="0" applyNumberFormat="1" applyFont="1" applyFill="1" applyBorder="1" applyAlignment="1">
      <alignment horizontal="right" vertical="top" wrapText="1"/>
    </xf>
    <xf numFmtId="3" fontId="2" fillId="0" borderId="0" xfId="0" applyNumberFormat="1" applyFont="1" applyFill="1" applyBorder="1" applyAlignment="1">
      <alignment horizontal="right" vertical="top" wrapText="1"/>
    </xf>
    <xf numFmtId="0" fontId="5" fillId="5" borderId="0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/>
    </xf>
    <xf numFmtId="0" fontId="1" fillId="6" borderId="0" xfId="0" applyFont="1" applyFill="1" applyAlignment="1">
      <alignment horizontal="center" vertical="top"/>
    </xf>
    <xf numFmtId="0" fontId="1" fillId="7" borderId="0" xfId="0" applyFont="1" applyFill="1" applyAlignment="1">
      <alignment horizontal="center" vertical="top"/>
    </xf>
    <xf numFmtId="0" fontId="2" fillId="8" borderId="0" xfId="0" applyFont="1" applyFill="1" applyAlignment="1">
      <alignment horizontal="left" vertical="top"/>
    </xf>
    <xf numFmtId="0" fontId="1" fillId="8" borderId="0" xfId="0" applyFont="1" applyFill="1" applyAlignment="1">
      <alignment vertical="top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44" fontId="9" fillId="0" borderId="5" xfId="0" applyNumberFormat="1" applyFont="1" applyBorder="1" applyAlignment="1">
      <alignment horizontal="center" vertical="top" wrapText="1"/>
    </xf>
    <xf numFmtId="0" fontId="9" fillId="9" borderId="5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44" fontId="9" fillId="0" borderId="6" xfId="0" applyNumberFormat="1" applyFont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44" fontId="9" fillId="0" borderId="7" xfId="0" applyNumberFormat="1" applyFont="1" applyBorder="1" applyAlignment="1">
      <alignment horizontal="center" vertical="top" wrapText="1"/>
    </xf>
    <xf numFmtId="0" fontId="9" fillId="9" borderId="7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3" fontId="7" fillId="2" borderId="4" xfId="0" applyNumberFormat="1" applyFont="1" applyFill="1" applyBorder="1" applyAlignment="1">
      <alignment horizontal="right" vertical="top" wrapText="1"/>
    </xf>
    <xf numFmtId="4" fontId="9" fillId="2" borderId="1" xfId="0" applyNumberFormat="1" applyFont="1" applyFill="1" applyBorder="1" applyAlignment="1">
      <alignment horizontal="right" vertical="top" wrapText="1"/>
    </xf>
    <xf numFmtId="4" fontId="9" fillId="2" borderId="1" xfId="0" applyNumberFormat="1" applyFont="1" applyFill="1" applyBorder="1" applyAlignment="1">
      <alignment vertical="top"/>
    </xf>
    <xf numFmtId="3" fontId="7" fillId="2" borderId="4" xfId="0" applyNumberFormat="1" applyFont="1" applyFill="1" applyBorder="1" applyAlignment="1">
      <alignment vertical="top"/>
    </xf>
    <xf numFmtId="4" fontId="9" fillId="2" borderId="4" xfId="0" applyNumberFormat="1" applyFont="1" applyFill="1" applyBorder="1" applyAlignment="1">
      <alignment vertical="top"/>
    </xf>
    <xf numFmtId="3" fontId="7" fillId="2" borderId="1" xfId="0" applyNumberFormat="1" applyFont="1" applyFill="1" applyBorder="1" applyAlignment="1">
      <alignment horizontal="right" vertical="top" wrapText="1"/>
    </xf>
    <xf numFmtId="0" fontId="9" fillId="9" borderId="1" xfId="0" applyFont="1" applyFill="1" applyBorder="1" applyAlignment="1">
      <alignment horizontal="right" vertical="top" wrapText="1"/>
    </xf>
    <xf numFmtId="165" fontId="7" fillId="2" borderId="1" xfId="0" applyNumberFormat="1" applyFont="1" applyFill="1" applyBorder="1" applyAlignment="1">
      <alignment horizontal="right" vertical="top" wrapText="1"/>
    </xf>
    <xf numFmtId="1" fontId="9" fillId="9" borderId="1" xfId="0" applyNumberFormat="1" applyFont="1" applyFill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3" fontId="9" fillId="2" borderId="1" xfId="0" applyNumberFormat="1" applyFont="1" applyFill="1" applyBorder="1" applyAlignment="1">
      <alignment horizontal="right" vertical="top" wrapText="1"/>
    </xf>
    <xf numFmtId="165" fontId="9" fillId="2" borderId="1" xfId="0" applyNumberFormat="1" applyFont="1" applyFill="1" applyBorder="1" applyAlignment="1">
      <alignment horizontal="right" vertical="top" wrapText="1"/>
    </xf>
    <xf numFmtId="0" fontId="9" fillId="2" borderId="0" xfId="0" applyFont="1" applyFill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center" vertical="top" wrapText="1"/>
    </xf>
    <xf numFmtId="3" fontId="7" fillId="0" borderId="0" xfId="0" applyNumberFormat="1" applyFont="1" applyBorder="1" applyAlignment="1">
      <alignment horizontal="right" vertical="top" wrapText="1"/>
    </xf>
    <xf numFmtId="1" fontId="7" fillId="0" borderId="0" xfId="0" applyNumberFormat="1" applyFont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3" fontId="7" fillId="2" borderId="0" xfId="0" applyNumberFormat="1" applyFont="1" applyFill="1" applyBorder="1" applyAlignment="1">
      <alignment horizontal="center" vertical="top" wrapText="1"/>
    </xf>
    <xf numFmtId="4" fontId="9" fillId="2" borderId="0" xfId="0" applyNumberFormat="1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44" fontId="9" fillId="0" borderId="1" xfId="0" applyNumberFormat="1" applyFont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/>
    </xf>
    <xf numFmtId="3" fontId="7" fillId="2" borderId="1" xfId="0" applyNumberFormat="1" applyFont="1" applyFill="1" applyBorder="1" applyAlignment="1">
      <alignment horizontal="right" vertical="top"/>
    </xf>
    <xf numFmtId="4" fontId="9" fillId="2" borderId="4" xfId="0" applyNumberFormat="1" applyFont="1" applyFill="1" applyBorder="1" applyAlignment="1">
      <alignment horizontal="right" vertical="top" wrapText="1"/>
    </xf>
    <xf numFmtId="3" fontId="7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9" fillId="0" borderId="1" xfId="0" applyFont="1" applyBorder="1" applyAlignment="1">
      <alignment vertical="top" wrapText="1"/>
    </xf>
    <xf numFmtId="3" fontId="9" fillId="0" borderId="1" xfId="0" applyNumberFormat="1" applyFont="1" applyBorder="1" applyAlignment="1">
      <alignment vertical="top" wrapText="1"/>
    </xf>
    <xf numFmtId="3" fontId="9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vertical="top" wrapText="1"/>
    </xf>
    <xf numFmtId="164" fontId="9" fillId="0" borderId="0" xfId="0" applyNumberFormat="1" applyFont="1" applyAlignment="1">
      <alignment vertical="top" wrapText="1"/>
    </xf>
    <xf numFmtId="0" fontId="7" fillId="0" borderId="0" xfId="0" applyFont="1" applyAlignment="1">
      <alignment vertical="top"/>
    </xf>
    <xf numFmtId="0" fontId="0" fillId="2" borderId="3" xfId="0" applyFont="1" applyFill="1" applyBorder="1" applyAlignment="1">
      <alignment vertical="top"/>
    </xf>
    <xf numFmtId="0" fontId="0" fillId="2" borderId="4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vertical="top"/>
    </xf>
    <xf numFmtId="0" fontId="9" fillId="10" borderId="2" xfId="0" applyFont="1" applyFill="1" applyBorder="1" applyAlignment="1">
      <alignment horizontal="center" vertical="top" wrapText="1"/>
    </xf>
    <xf numFmtId="0" fontId="9" fillId="10" borderId="3" xfId="0" applyFont="1" applyFill="1" applyBorder="1" applyAlignment="1">
      <alignment horizontal="center" vertical="top" wrapText="1"/>
    </xf>
    <xf numFmtId="0" fontId="9" fillId="10" borderId="4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0" fillId="2" borderId="6" xfId="0" applyFont="1" applyFill="1" applyBorder="1" applyAlignment="1">
      <alignment vertical="top"/>
    </xf>
    <xf numFmtId="0" fontId="9" fillId="10" borderId="5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vertical="top"/>
    </xf>
    <xf numFmtId="0" fontId="7" fillId="3" borderId="0" xfId="0" applyFont="1" applyFill="1" applyAlignment="1">
      <alignment vertical="top"/>
    </xf>
    <xf numFmtId="0" fontId="0" fillId="2" borderId="7" xfId="0" applyFont="1" applyFill="1" applyBorder="1" applyAlignment="1">
      <alignment vertical="top"/>
    </xf>
    <xf numFmtId="0" fontId="9" fillId="10" borderId="1" xfId="0" applyFont="1" applyFill="1" applyBorder="1" applyAlignment="1">
      <alignment horizontal="center" vertical="top" wrapText="1"/>
    </xf>
    <xf numFmtId="0" fontId="9" fillId="10" borderId="2" xfId="0" applyFont="1" applyFill="1" applyBorder="1" applyAlignment="1">
      <alignment horizontal="center" vertical="top" wrapText="1"/>
    </xf>
    <xf numFmtId="0" fontId="9" fillId="10" borderId="7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3" fontId="7" fillId="2" borderId="1" xfId="0" applyNumberFormat="1" applyFont="1" applyFill="1" applyBorder="1" applyAlignment="1">
      <alignment vertical="top" wrapText="1"/>
    </xf>
    <xf numFmtId="4" fontId="9" fillId="2" borderId="2" xfId="0" applyNumberFormat="1" applyFont="1" applyFill="1" applyBorder="1" applyAlignment="1">
      <alignment horizontal="right" vertical="top" wrapText="1"/>
    </xf>
    <xf numFmtId="0" fontId="7" fillId="10" borderId="1" xfId="0" applyFont="1" applyFill="1" applyBorder="1" applyAlignment="1">
      <alignment vertical="top" wrapText="1"/>
    </xf>
    <xf numFmtId="4" fontId="9" fillId="10" borderId="1" xfId="0" applyNumberFormat="1" applyFont="1" applyFill="1" applyBorder="1" applyAlignment="1">
      <alignment horizontal="center" vertical="top" wrapText="1"/>
    </xf>
    <xf numFmtId="0" fontId="9" fillId="9" borderId="4" xfId="0" applyFont="1" applyFill="1" applyBorder="1" applyAlignment="1">
      <alignment vertical="top" wrapText="1"/>
    </xf>
    <xf numFmtId="4" fontId="9" fillId="2" borderId="1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9" fillId="1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3" fontId="7" fillId="0" borderId="1" xfId="0" applyNumberFormat="1" applyFont="1" applyBorder="1" applyAlignment="1">
      <alignment vertical="top"/>
    </xf>
    <xf numFmtId="4" fontId="9" fillId="0" borderId="2" xfId="0" applyNumberFormat="1" applyFont="1" applyBorder="1" applyAlignment="1">
      <alignment horizontal="right" vertical="top" wrapText="1"/>
    </xf>
    <xf numFmtId="3" fontId="7" fillId="10" borderId="1" xfId="0" applyNumberFormat="1" applyFont="1" applyFill="1" applyBorder="1" applyAlignment="1">
      <alignment vertical="top" wrapText="1"/>
    </xf>
    <xf numFmtId="4" fontId="9" fillId="10" borderId="2" xfId="0" applyNumberFormat="1" applyFont="1" applyFill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165" fontId="7" fillId="0" borderId="1" xfId="0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vertical="top"/>
    </xf>
    <xf numFmtId="3" fontId="7" fillId="10" borderId="1" xfId="0" applyNumberFormat="1" applyFont="1" applyFill="1" applyBorder="1" applyAlignment="1">
      <alignment horizontal="right" vertical="top" wrapText="1"/>
    </xf>
    <xf numFmtId="4" fontId="9" fillId="10" borderId="2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vertical="top" wrapText="1"/>
    </xf>
    <xf numFmtId="3" fontId="9" fillId="10" borderId="1" xfId="0" applyNumberFormat="1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vertical="top" wrapText="1"/>
    </xf>
    <xf numFmtId="0" fontId="9" fillId="9" borderId="0" xfId="0" applyFont="1" applyFill="1" applyBorder="1" applyAlignment="1">
      <alignment vertical="top" wrapText="1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>
      <alignment horizontal="right" vertical="top" wrapText="1"/>
    </xf>
    <xf numFmtId="3" fontId="7" fillId="0" borderId="1" xfId="0" applyNumberFormat="1" applyFont="1" applyBorder="1" applyAlignment="1">
      <alignment vertical="top" wrapText="1"/>
    </xf>
    <xf numFmtId="165" fontId="9" fillId="0" borderId="1" xfId="0" applyNumberFormat="1" applyFont="1" applyBorder="1" applyAlignment="1">
      <alignment horizontal="right" vertical="top" wrapText="1"/>
    </xf>
    <xf numFmtId="0" fontId="7" fillId="0" borderId="1" xfId="0" applyFont="1" applyFill="1" applyBorder="1" applyAlignment="1">
      <alignment horizontal="left" vertical="top" wrapText="1"/>
    </xf>
    <xf numFmtId="3" fontId="9" fillId="0" borderId="1" xfId="0" applyNumberFormat="1" applyFont="1" applyFill="1" applyBorder="1" applyAlignment="1">
      <alignment horizontal="right" vertical="top" wrapText="1"/>
    </xf>
    <xf numFmtId="164" fontId="7" fillId="0" borderId="0" xfId="0" applyNumberFormat="1" applyFont="1" applyFill="1" applyBorder="1" applyAlignment="1">
      <alignment vertical="top" wrapText="1"/>
    </xf>
    <xf numFmtId="165" fontId="7" fillId="0" borderId="0" xfId="0" applyNumberFormat="1" applyFont="1" applyFill="1" applyBorder="1" applyAlignment="1">
      <alignment horizontal="right" vertical="top" wrapText="1"/>
    </xf>
    <xf numFmtId="165" fontId="9" fillId="0" borderId="0" xfId="0" applyNumberFormat="1" applyFont="1" applyFill="1" applyBorder="1" applyAlignment="1">
      <alignment horizontal="right" vertical="top" wrapText="1"/>
    </xf>
    <xf numFmtId="165" fontId="7" fillId="2" borderId="1" xfId="0" applyNumberFormat="1" applyFont="1" applyFill="1" applyBorder="1" applyAlignment="1">
      <alignment vertical="top" wrapText="1"/>
    </xf>
    <xf numFmtId="165" fontId="7" fillId="2" borderId="1" xfId="0" applyNumberFormat="1" applyFont="1" applyFill="1" applyBorder="1" applyAlignment="1">
      <alignment horizontal="left" vertical="top" wrapText="1"/>
    </xf>
    <xf numFmtId="3" fontId="9" fillId="2" borderId="1" xfId="0" applyNumberFormat="1" applyFont="1" applyFill="1" applyBorder="1" applyAlignment="1">
      <alignment vertical="top" wrapText="1"/>
    </xf>
    <xf numFmtId="165" fontId="9" fillId="2" borderId="1" xfId="0" applyNumberFormat="1" applyFont="1" applyFill="1" applyBorder="1" applyAlignment="1">
      <alignment vertical="top" wrapText="1"/>
    </xf>
    <xf numFmtId="165" fontId="7" fillId="0" borderId="0" xfId="0" applyNumberFormat="1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164" fontId="7" fillId="2" borderId="1" xfId="0" applyNumberFormat="1" applyFont="1" applyFill="1" applyBorder="1" applyAlignment="1">
      <alignment vertical="top" wrapText="1"/>
    </xf>
    <xf numFmtId="4" fontId="7" fillId="2" borderId="0" xfId="0" applyNumberFormat="1" applyFont="1" applyFill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&#1086;&#1094;&#1077;&#1085;&#1082;&#1072;%20&#1101;&#1092;&#1092;&#1077;&#1082;&#1090;&#1080;&#1074;&#1085;&#1086;&#1089;&#1090;&#1080;/2020/&#1056;&#1072;&#1089;&#1095;&#1077;&#1090;%20&#1088;&#1077;&#1081;&#1090;&#1080;&#1085;&#1075;&#1072;%20&#1091;&#1095;&#1088;&#1077;&#1078;&#1076;&#1077;&#1085;&#1080;&#1081;%20&#1079;&#1072;%202020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ЗП"/>
      <sheetName val="Библиотеки2019"/>
      <sheetName val="план"/>
      <sheetName val="отчеты ГЗ"/>
      <sheetName val="Уровень исп. ГЗ"/>
      <sheetName val="зп-культура"/>
      <sheetName val="Лист1"/>
      <sheetName val="Критерии учреждения"/>
      <sheetName val="Свод по балам учреждения"/>
    </sheetNames>
    <sheetDataSet>
      <sheetData sheetId="0"/>
      <sheetData sheetId="1"/>
      <sheetData sheetId="2"/>
      <sheetData sheetId="3">
        <row r="6">
          <cell r="C6">
            <v>270</v>
          </cell>
          <cell r="D6">
            <v>82</v>
          </cell>
          <cell r="H6">
            <v>50700</v>
          </cell>
          <cell r="I6">
            <v>15367</v>
          </cell>
          <cell r="O6">
            <v>4</v>
          </cell>
          <cell r="P6">
            <v>4</v>
          </cell>
          <cell r="S6">
            <v>7</v>
          </cell>
          <cell r="T6">
            <v>8</v>
          </cell>
          <cell r="U6">
            <v>7800</v>
          </cell>
          <cell r="V6">
            <v>3612.3925300000001</v>
          </cell>
        </row>
        <row r="7">
          <cell r="C7">
            <v>280</v>
          </cell>
          <cell r="D7">
            <v>83</v>
          </cell>
          <cell r="H7">
            <v>60200</v>
          </cell>
          <cell r="I7">
            <v>25374</v>
          </cell>
          <cell r="O7">
            <v>4</v>
          </cell>
          <cell r="P7">
            <v>4</v>
          </cell>
          <cell r="S7">
            <v>1</v>
          </cell>
          <cell r="T7">
            <v>1</v>
          </cell>
          <cell r="U7">
            <v>3621</v>
          </cell>
          <cell r="V7">
            <v>1169.78</v>
          </cell>
        </row>
        <row r="8">
          <cell r="C8">
            <v>180</v>
          </cell>
          <cell r="D8">
            <v>67</v>
          </cell>
          <cell r="H8">
            <v>52200</v>
          </cell>
          <cell r="I8">
            <v>13029</v>
          </cell>
          <cell r="O8">
            <v>4</v>
          </cell>
          <cell r="P8">
            <v>4</v>
          </cell>
          <cell r="S8">
            <v>1</v>
          </cell>
          <cell r="T8">
            <v>0</v>
          </cell>
          <cell r="U8">
            <v>3331</v>
          </cell>
          <cell r="V8">
            <v>3133.59</v>
          </cell>
        </row>
        <row r="9">
          <cell r="C9">
            <v>180</v>
          </cell>
          <cell r="D9">
            <v>46</v>
          </cell>
          <cell r="H9">
            <v>44500</v>
          </cell>
          <cell r="I9">
            <v>4884</v>
          </cell>
          <cell r="O9">
            <v>4</v>
          </cell>
          <cell r="P9">
            <v>4</v>
          </cell>
          <cell r="S9">
            <v>0</v>
          </cell>
          <cell r="T9">
            <v>0</v>
          </cell>
          <cell r="U9">
            <v>1896</v>
          </cell>
          <cell r="V9">
            <v>758.15</v>
          </cell>
        </row>
        <row r="10">
          <cell r="C10">
            <v>167</v>
          </cell>
          <cell r="D10">
            <v>43</v>
          </cell>
          <cell r="H10">
            <v>32500</v>
          </cell>
          <cell r="I10">
            <v>8300</v>
          </cell>
          <cell r="O10">
            <v>4</v>
          </cell>
          <cell r="P10">
            <v>4</v>
          </cell>
          <cell r="S10">
            <v>0</v>
          </cell>
          <cell r="T10">
            <v>0</v>
          </cell>
          <cell r="U10">
            <v>1508</v>
          </cell>
          <cell r="V10">
            <v>728.7</v>
          </cell>
        </row>
        <row r="11">
          <cell r="C11">
            <v>120</v>
          </cell>
          <cell r="D11">
            <v>55</v>
          </cell>
          <cell r="H11">
            <v>25500</v>
          </cell>
          <cell r="I11">
            <v>8600</v>
          </cell>
          <cell r="O11">
            <v>3</v>
          </cell>
          <cell r="P11">
            <v>5</v>
          </cell>
          <cell r="S11">
            <v>2</v>
          </cell>
          <cell r="T11">
            <v>2</v>
          </cell>
          <cell r="U11">
            <v>2080</v>
          </cell>
          <cell r="V11">
            <v>737.84559999999999</v>
          </cell>
        </row>
        <row r="12">
          <cell r="C12">
            <v>280</v>
          </cell>
          <cell r="D12">
            <v>144</v>
          </cell>
          <cell r="H12">
            <v>42500</v>
          </cell>
          <cell r="I12">
            <v>14813</v>
          </cell>
          <cell r="O12">
            <v>4</v>
          </cell>
          <cell r="P12">
            <v>4</v>
          </cell>
          <cell r="S12">
            <v>0</v>
          </cell>
          <cell r="T12">
            <v>0</v>
          </cell>
          <cell r="U12">
            <v>6760</v>
          </cell>
          <cell r="V12">
            <v>4157.79</v>
          </cell>
        </row>
        <row r="13">
          <cell r="C13">
            <v>84</v>
          </cell>
          <cell r="D13">
            <v>38</v>
          </cell>
          <cell r="H13">
            <v>30800</v>
          </cell>
          <cell r="I13">
            <v>6900</v>
          </cell>
          <cell r="O13">
            <v>3</v>
          </cell>
          <cell r="P13">
            <v>4</v>
          </cell>
          <cell r="S13">
            <v>0</v>
          </cell>
          <cell r="T13">
            <v>0</v>
          </cell>
          <cell r="U13">
            <v>2392</v>
          </cell>
          <cell r="V13">
            <v>2254.5855000000001</v>
          </cell>
        </row>
        <row r="14">
          <cell r="C14">
            <v>103</v>
          </cell>
          <cell r="D14">
            <v>22</v>
          </cell>
          <cell r="H14">
            <v>13050</v>
          </cell>
          <cell r="I14">
            <v>1473</v>
          </cell>
          <cell r="O14">
            <v>4</v>
          </cell>
          <cell r="P14">
            <v>6</v>
          </cell>
          <cell r="S14">
            <v>0</v>
          </cell>
          <cell r="T14">
            <v>0</v>
          </cell>
          <cell r="U14">
            <v>728</v>
          </cell>
          <cell r="V14">
            <v>121</v>
          </cell>
        </row>
        <row r="15">
          <cell r="C15">
            <v>98</v>
          </cell>
          <cell r="D15">
            <v>25</v>
          </cell>
          <cell r="H15">
            <v>15700</v>
          </cell>
          <cell r="I15">
            <v>4000</v>
          </cell>
          <cell r="O15">
            <v>4</v>
          </cell>
          <cell r="P15">
            <v>3</v>
          </cell>
          <cell r="S15">
            <v>0</v>
          </cell>
          <cell r="T15">
            <v>0</v>
          </cell>
          <cell r="U15">
            <v>1071</v>
          </cell>
          <cell r="V15">
            <v>367.7</v>
          </cell>
        </row>
        <row r="16">
          <cell r="C16">
            <v>90</v>
          </cell>
          <cell r="D16">
            <v>17</v>
          </cell>
          <cell r="H16">
            <v>11500</v>
          </cell>
          <cell r="I16">
            <v>1770</v>
          </cell>
          <cell r="O16">
            <v>3</v>
          </cell>
          <cell r="P16">
            <v>4</v>
          </cell>
          <cell r="S16">
            <v>1</v>
          </cell>
          <cell r="T16">
            <v>1</v>
          </cell>
          <cell r="U16">
            <v>600</v>
          </cell>
          <cell r="V16">
            <v>106.2</v>
          </cell>
        </row>
        <row r="17">
          <cell r="C17">
            <v>85</v>
          </cell>
          <cell r="D17">
            <v>81</v>
          </cell>
          <cell r="H17">
            <v>10540</v>
          </cell>
          <cell r="I17">
            <v>5875</v>
          </cell>
          <cell r="O17">
            <v>1</v>
          </cell>
          <cell r="P17">
            <v>1</v>
          </cell>
          <cell r="S17">
            <v>2</v>
          </cell>
          <cell r="T17">
            <v>0</v>
          </cell>
          <cell r="U17">
            <v>300</v>
          </cell>
          <cell r="V17">
            <v>62</v>
          </cell>
        </row>
        <row r="24">
          <cell r="C24">
            <v>80</v>
          </cell>
          <cell r="D24">
            <v>65</v>
          </cell>
          <cell r="G24">
            <v>49187</v>
          </cell>
          <cell r="H24">
            <v>8920</v>
          </cell>
          <cell r="L24">
            <v>140</v>
          </cell>
          <cell r="M24">
            <v>21</v>
          </cell>
          <cell r="R24">
            <v>6</v>
          </cell>
          <cell r="S24">
            <v>6</v>
          </cell>
          <cell r="T24">
            <v>3000</v>
          </cell>
          <cell r="U24">
            <v>2269.6840000000002</v>
          </cell>
        </row>
        <row r="25">
          <cell r="C25">
            <v>45</v>
          </cell>
          <cell r="D25">
            <v>5</v>
          </cell>
          <cell r="G25">
            <v>27169</v>
          </cell>
          <cell r="H25">
            <v>12000</v>
          </cell>
          <cell r="L25">
            <v>25</v>
          </cell>
          <cell r="M25">
            <v>17</v>
          </cell>
          <cell r="R25">
            <v>0</v>
          </cell>
          <cell r="S25">
            <v>0</v>
          </cell>
          <cell r="T25">
            <v>2200</v>
          </cell>
          <cell r="U25">
            <v>0</v>
          </cell>
        </row>
        <row r="26">
          <cell r="C26">
            <v>45</v>
          </cell>
          <cell r="G26">
            <v>23432</v>
          </cell>
          <cell r="H26">
            <v>1989</v>
          </cell>
          <cell r="L26">
            <v>25</v>
          </cell>
          <cell r="M26">
            <v>16</v>
          </cell>
          <cell r="R26">
            <v>0</v>
          </cell>
          <cell r="S26">
            <v>0</v>
          </cell>
          <cell r="T26">
            <v>1455.9</v>
          </cell>
          <cell r="U26">
            <v>497.9</v>
          </cell>
        </row>
        <row r="27">
          <cell r="C27">
            <v>10</v>
          </cell>
          <cell r="D27">
            <v>4</v>
          </cell>
          <cell r="G27">
            <v>9393</v>
          </cell>
          <cell r="H27">
            <v>2400</v>
          </cell>
          <cell r="L27">
            <v>50</v>
          </cell>
          <cell r="M27">
            <v>12</v>
          </cell>
          <cell r="R27">
            <v>0</v>
          </cell>
          <cell r="S27">
            <v>0</v>
          </cell>
          <cell r="T27">
            <v>400</v>
          </cell>
          <cell r="U27">
            <v>99.75</v>
          </cell>
        </row>
        <row r="28">
          <cell r="C28">
            <v>61</v>
          </cell>
          <cell r="D28">
            <v>20</v>
          </cell>
          <cell r="G28">
            <v>11211</v>
          </cell>
          <cell r="H28">
            <v>2800</v>
          </cell>
          <cell r="L28">
            <v>20</v>
          </cell>
          <cell r="M28">
            <v>10</v>
          </cell>
          <cell r="R28">
            <v>0</v>
          </cell>
          <cell r="S28">
            <v>0</v>
          </cell>
          <cell r="T28">
            <v>512.5</v>
          </cell>
          <cell r="U28">
            <v>188.1</v>
          </cell>
        </row>
        <row r="29">
          <cell r="C29">
            <v>19</v>
          </cell>
          <cell r="D29">
            <v>5</v>
          </cell>
          <cell r="G29">
            <v>8181</v>
          </cell>
          <cell r="H29">
            <v>2550</v>
          </cell>
          <cell r="L29">
            <v>4</v>
          </cell>
          <cell r="M29">
            <v>2</v>
          </cell>
          <cell r="R29">
            <v>0</v>
          </cell>
          <cell r="S29">
            <v>0</v>
          </cell>
          <cell r="T29">
            <v>205</v>
          </cell>
          <cell r="U29">
            <v>80</v>
          </cell>
        </row>
        <row r="30">
          <cell r="C30">
            <v>25</v>
          </cell>
          <cell r="D30">
            <v>4</v>
          </cell>
          <cell r="G30">
            <v>11716</v>
          </cell>
          <cell r="H30">
            <v>1860</v>
          </cell>
          <cell r="L30">
            <v>25</v>
          </cell>
          <cell r="M30">
            <v>21</v>
          </cell>
          <cell r="R30">
            <v>1</v>
          </cell>
          <cell r="S30">
            <v>1</v>
          </cell>
          <cell r="T30">
            <v>461.29999999999995</v>
          </cell>
          <cell r="U30">
            <v>141</v>
          </cell>
        </row>
        <row r="31">
          <cell r="C31">
            <v>43</v>
          </cell>
          <cell r="D31">
            <v>5</v>
          </cell>
          <cell r="G31">
            <v>27763</v>
          </cell>
          <cell r="H31">
            <v>2200</v>
          </cell>
          <cell r="L31">
            <v>0</v>
          </cell>
          <cell r="M31">
            <v>0</v>
          </cell>
          <cell r="R31">
            <v>7</v>
          </cell>
          <cell r="S31">
            <v>7</v>
          </cell>
          <cell r="T31">
            <v>600</v>
          </cell>
          <cell r="U31">
            <v>350</v>
          </cell>
        </row>
        <row r="32">
          <cell r="C32">
            <v>75</v>
          </cell>
          <cell r="D32">
            <v>28</v>
          </cell>
          <cell r="G32">
            <v>42000</v>
          </cell>
          <cell r="H32">
            <v>10568</v>
          </cell>
          <cell r="L32">
            <v>0</v>
          </cell>
          <cell r="M32">
            <v>0</v>
          </cell>
          <cell r="R32">
            <v>0</v>
          </cell>
          <cell r="S32">
            <v>0</v>
          </cell>
          <cell r="T32">
            <v>8271.75</v>
          </cell>
          <cell r="U32">
            <v>2422.1572000000001</v>
          </cell>
        </row>
        <row r="33">
          <cell r="C33">
            <v>63</v>
          </cell>
          <cell r="D33">
            <v>16</v>
          </cell>
          <cell r="G33">
            <v>10605</v>
          </cell>
          <cell r="H33">
            <v>2650</v>
          </cell>
          <cell r="L33">
            <v>2</v>
          </cell>
          <cell r="M33">
            <v>2</v>
          </cell>
          <cell r="R33">
            <v>0</v>
          </cell>
          <cell r="S33">
            <v>0</v>
          </cell>
          <cell r="T33">
            <v>307.5</v>
          </cell>
          <cell r="U33">
            <v>5.6040000000000001</v>
          </cell>
        </row>
        <row r="34">
          <cell r="C34">
            <v>35</v>
          </cell>
          <cell r="D34">
            <v>6</v>
          </cell>
          <cell r="G34">
            <v>6060</v>
          </cell>
          <cell r="H34">
            <v>4332</v>
          </cell>
          <cell r="L34">
            <v>15</v>
          </cell>
          <cell r="M34">
            <v>4</v>
          </cell>
          <cell r="R34">
            <v>0</v>
          </cell>
          <cell r="S34">
            <v>0</v>
          </cell>
          <cell r="T34">
            <v>307.5</v>
          </cell>
          <cell r="U34">
            <v>103</v>
          </cell>
        </row>
        <row r="40">
          <cell r="C40">
            <v>7240</v>
          </cell>
          <cell r="D40">
            <v>6568</v>
          </cell>
          <cell r="E40">
            <v>97</v>
          </cell>
          <cell r="F40">
            <v>88</v>
          </cell>
          <cell r="G40">
            <v>4</v>
          </cell>
          <cell r="H40">
            <v>4</v>
          </cell>
          <cell r="I40">
            <v>562.29999999999995</v>
          </cell>
          <cell r="J40">
            <v>562.38</v>
          </cell>
        </row>
        <row r="46">
          <cell r="C46">
            <v>439700</v>
          </cell>
          <cell r="D46">
            <v>183118</v>
          </cell>
          <cell r="K46">
            <v>51800</v>
          </cell>
          <cell r="L46">
            <v>14000</v>
          </cell>
          <cell r="Q46">
            <v>824</v>
          </cell>
          <cell r="R46">
            <v>1240.42661</v>
          </cell>
        </row>
        <row r="47">
          <cell r="C47">
            <v>81419</v>
          </cell>
          <cell r="D47">
            <v>78462</v>
          </cell>
          <cell r="K47">
            <v>4200</v>
          </cell>
          <cell r="L47">
            <v>2124</v>
          </cell>
          <cell r="Q47">
            <v>772.5</v>
          </cell>
          <cell r="R47">
            <v>324.49</v>
          </cell>
        </row>
        <row r="48">
          <cell r="C48">
            <v>94310</v>
          </cell>
          <cell r="D48">
            <v>632696</v>
          </cell>
          <cell r="K48">
            <v>4100</v>
          </cell>
          <cell r="L48">
            <v>4150</v>
          </cell>
          <cell r="Q48">
            <v>2266</v>
          </cell>
          <cell r="R48">
            <v>12802.2</v>
          </cell>
        </row>
        <row r="49">
          <cell r="C49">
            <v>23723</v>
          </cell>
          <cell r="D49">
            <v>23877</v>
          </cell>
          <cell r="K49">
            <v>312</v>
          </cell>
          <cell r="L49">
            <v>551</v>
          </cell>
          <cell r="Q49">
            <v>206</v>
          </cell>
          <cell r="R49">
            <v>0</v>
          </cell>
        </row>
        <row r="50">
          <cell r="C50">
            <v>25117</v>
          </cell>
          <cell r="D50">
            <v>71363</v>
          </cell>
          <cell r="K50">
            <v>50</v>
          </cell>
          <cell r="L50">
            <v>50</v>
          </cell>
          <cell r="Q50">
            <v>208</v>
          </cell>
          <cell r="R50">
            <v>0</v>
          </cell>
        </row>
        <row r="57">
          <cell r="C57">
            <v>240985</v>
          </cell>
          <cell r="D57">
            <v>111209</v>
          </cell>
          <cell r="K57">
            <v>100</v>
          </cell>
          <cell r="L57">
            <v>100</v>
          </cell>
          <cell r="M57">
            <v>1200</v>
          </cell>
          <cell r="N57">
            <v>457.77499999999998</v>
          </cell>
        </row>
        <row r="58">
          <cell r="C58">
            <v>186248</v>
          </cell>
          <cell r="D58">
            <v>96760</v>
          </cell>
          <cell r="K58">
            <v>100</v>
          </cell>
          <cell r="L58">
            <v>100</v>
          </cell>
          <cell r="M58">
            <v>0</v>
          </cell>
          <cell r="N58">
            <v>0</v>
          </cell>
        </row>
        <row r="59">
          <cell r="C59">
            <v>27150</v>
          </cell>
          <cell r="D59">
            <v>23364</v>
          </cell>
          <cell r="K59">
            <v>100</v>
          </cell>
          <cell r="L59">
            <v>100</v>
          </cell>
          <cell r="M59">
            <v>0</v>
          </cell>
          <cell r="N59">
            <v>0</v>
          </cell>
        </row>
        <row r="65">
          <cell r="C65">
            <v>445</v>
          </cell>
          <cell r="D65">
            <v>445</v>
          </cell>
          <cell r="E65">
            <v>100</v>
          </cell>
          <cell r="F65">
            <v>100</v>
          </cell>
          <cell r="G65">
            <v>43</v>
          </cell>
          <cell r="H65">
            <v>34</v>
          </cell>
          <cell r="I65">
            <v>2000</v>
          </cell>
          <cell r="J65">
            <v>2220</v>
          </cell>
        </row>
        <row r="66">
          <cell r="C66">
            <v>434</v>
          </cell>
          <cell r="D66">
            <v>433</v>
          </cell>
          <cell r="E66">
            <v>100</v>
          </cell>
          <cell r="F66">
            <v>99.769585253456214</v>
          </cell>
          <cell r="G66">
            <v>23</v>
          </cell>
          <cell r="H66">
            <v>23</v>
          </cell>
          <cell r="I66">
            <v>168.9</v>
          </cell>
          <cell r="J66">
            <v>110.7</v>
          </cell>
        </row>
        <row r="67">
          <cell r="C67">
            <v>130</v>
          </cell>
          <cell r="D67">
            <v>132</v>
          </cell>
          <cell r="E67">
            <v>100</v>
          </cell>
          <cell r="F67">
            <v>101.53846153846153</v>
          </cell>
          <cell r="G67">
            <v>16</v>
          </cell>
          <cell r="H67">
            <v>16</v>
          </cell>
          <cell r="I67">
            <v>0</v>
          </cell>
          <cell r="J67">
            <v>0</v>
          </cell>
        </row>
        <row r="68">
          <cell r="C68">
            <v>99</v>
          </cell>
          <cell r="D68">
            <v>99</v>
          </cell>
          <cell r="E68">
            <v>100</v>
          </cell>
          <cell r="F68">
            <v>100</v>
          </cell>
          <cell r="G68">
            <v>25</v>
          </cell>
          <cell r="H68">
            <v>25</v>
          </cell>
          <cell r="I68">
            <v>0</v>
          </cell>
          <cell r="J68">
            <v>0</v>
          </cell>
        </row>
        <row r="74">
          <cell r="C74">
            <v>93600</v>
          </cell>
          <cell r="D74">
            <v>93600</v>
          </cell>
          <cell r="E74">
            <v>100</v>
          </cell>
          <cell r="F74">
            <v>100</v>
          </cell>
          <cell r="G74">
            <v>18</v>
          </cell>
          <cell r="H74">
            <v>18</v>
          </cell>
          <cell r="I74">
            <v>0</v>
          </cell>
          <cell r="J74">
            <v>0</v>
          </cell>
        </row>
        <row r="76">
          <cell r="C76">
            <v>86320</v>
          </cell>
          <cell r="D76">
            <v>95576</v>
          </cell>
          <cell r="E76">
            <v>100</v>
          </cell>
          <cell r="F76">
            <v>110.72289156626508</v>
          </cell>
          <cell r="G76">
            <v>14</v>
          </cell>
          <cell r="H76">
            <v>14</v>
          </cell>
          <cell r="I76">
            <v>0</v>
          </cell>
          <cell r="J76">
            <v>0</v>
          </cell>
        </row>
        <row r="77">
          <cell r="C77">
            <v>103636.00000000001</v>
          </cell>
          <cell r="D77">
            <v>103636.00000000001</v>
          </cell>
          <cell r="E77">
            <v>100</v>
          </cell>
          <cell r="F77">
            <v>100</v>
          </cell>
          <cell r="G77">
            <v>12</v>
          </cell>
          <cell r="H77">
            <v>12</v>
          </cell>
          <cell r="I77">
            <v>1456</v>
          </cell>
          <cell r="J77">
            <v>700</v>
          </cell>
        </row>
        <row r="83">
          <cell r="C83">
            <v>21120</v>
          </cell>
          <cell r="D83">
            <v>21120</v>
          </cell>
          <cell r="E83">
            <v>100</v>
          </cell>
          <cell r="F83">
            <v>100</v>
          </cell>
          <cell r="G83">
            <v>34</v>
          </cell>
          <cell r="H83">
            <v>34</v>
          </cell>
          <cell r="I83">
            <v>0</v>
          </cell>
          <cell r="J83">
            <v>0</v>
          </cell>
        </row>
      </sheetData>
      <sheetData sheetId="4"/>
      <sheetData sheetId="5"/>
      <sheetData sheetId="6"/>
      <sheetData sheetId="7">
        <row r="7">
          <cell r="C7">
            <v>40</v>
          </cell>
          <cell r="G7">
            <v>15</v>
          </cell>
          <cell r="I7">
            <v>4</v>
          </cell>
          <cell r="J7">
            <v>3</v>
          </cell>
          <cell r="K7">
            <v>0</v>
          </cell>
          <cell r="P7">
            <v>10</v>
          </cell>
          <cell r="T7">
            <v>0</v>
          </cell>
          <cell r="U7">
            <v>0</v>
          </cell>
          <cell r="Y7">
            <v>2</v>
          </cell>
          <cell r="AC7">
            <v>5</v>
          </cell>
          <cell r="AD7">
            <v>1</v>
          </cell>
          <cell r="AE7">
            <v>1</v>
          </cell>
          <cell r="AF7">
            <v>0.5</v>
          </cell>
          <cell r="AG7">
            <v>0.5</v>
          </cell>
          <cell r="AH7">
            <v>1</v>
          </cell>
          <cell r="AI7">
            <v>1</v>
          </cell>
          <cell r="AJ7">
            <v>1</v>
          </cell>
          <cell r="AK7">
            <v>1</v>
          </cell>
          <cell r="AL7">
            <v>1</v>
          </cell>
          <cell r="AM7">
            <v>1</v>
          </cell>
          <cell r="AN7">
            <v>0</v>
          </cell>
          <cell r="AO7">
            <v>10</v>
          </cell>
        </row>
        <row r="8">
          <cell r="C8">
            <v>40</v>
          </cell>
          <cell r="G8">
            <v>15</v>
          </cell>
          <cell r="I8">
            <v>0</v>
          </cell>
          <cell r="J8">
            <v>3</v>
          </cell>
          <cell r="K8">
            <v>0</v>
          </cell>
          <cell r="P8">
            <v>5</v>
          </cell>
          <cell r="T8">
            <v>3</v>
          </cell>
          <cell r="U8">
            <v>1</v>
          </cell>
          <cell r="Y8">
            <v>2</v>
          </cell>
          <cell r="AC8">
            <v>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1</v>
          </cell>
          <cell r="AI8">
            <v>1</v>
          </cell>
          <cell r="AJ8">
            <v>1</v>
          </cell>
          <cell r="AK8">
            <v>1</v>
          </cell>
          <cell r="AL8">
            <v>0</v>
          </cell>
          <cell r="AM8">
            <v>1</v>
          </cell>
          <cell r="AN8">
            <v>0</v>
          </cell>
          <cell r="AO8">
            <v>10</v>
          </cell>
        </row>
        <row r="9">
          <cell r="C9">
            <v>40</v>
          </cell>
          <cell r="G9">
            <v>15</v>
          </cell>
          <cell r="I9">
            <v>4</v>
          </cell>
          <cell r="J9">
            <v>3</v>
          </cell>
          <cell r="K9">
            <v>3</v>
          </cell>
          <cell r="P9">
            <v>5</v>
          </cell>
          <cell r="T9">
            <v>0</v>
          </cell>
          <cell r="U9">
            <v>1</v>
          </cell>
          <cell r="Y9">
            <v>2</v>
          </cell>
          <cell r="AC9">
            <v>5</v>
          </cell>
          <cell r="AD9">
            <v>1</v>
          </cell>
          <cell r="AE9">
            <v>1</v>
          </cell>
          <cell r="AF9">
            <v>0.5</v>
          </cell>
          <cell r="AG9">
            <v>0.5</v>
          </cell>
          <cell r="AH9">
            <v>1</v>
          </cell>
          <cell r="AI9">
            <v>1</v>
          </cell>
          <cell r="AJ9">
            <v>1</v>
          </cell>
          <cell r="AK9">
            <v>1</v>
          </cell>
          <cell r="AL9">
            <v>1</v>
          </cell>
          <cell r="AM9">
            <v>1</v>
          </cell>
          <cell r="AN9">
            <v>0</v>
          </cell>
          <cell r="AO9">
            <v>10</v>
          </cell>
        </row>
        <row r="10">
          <cell r="C10">
            <v>40</v>
          </cell>
          <cell r="G10">
            <v>15</v>
          </cell>
          <cell r="I10">
            <v>0</v>
          </cell>
          <cell r="J10">
            <v>3</v>
          </cell>
          <cell r="K10">
            <v>3</v>
          </cell>
          <cell r="P10">
            <v>10</v>
          </cell>
          <cell r="T10">
            <v>3</v>
          </cell>
          <cell r="U10">
            <v>1</v>
          </cell>
          <cell r="Y10">
            <v>2</v>
          </cell>
          <cell r="AC10">
            <v>5</v>
          </cell>
          <cell r="AD10">
            <v>1</v>
          </cell>
          <cell r="AE10">
            <v>1</v>
          </cell>
          <cell r="AF10">
            <v>0.5</v>
          </cell>
          <cell r="AG10">
            <v>0.5</v>
          </cell>
          <cell r="AH10">
            <v>1</v>
          </cell>
          <cell r="AI10">
            <v>1</v>
          </cell>
          <cell r="AJ10">
            <v>1</v>
          </cell>
          <cell r="AK10">
            <v>1</v>
          </cell>
          <cell r="AL10">
            <v>1</v>
          </cell>
          <cell r="AM10">
            <v>1</v>
          </cell>
          <cell r="AN10">
            <v>1</v>
          </cell>
        </row>
        <row r="11">
          <cell r="C11">
            <v>40</v>
          </cell>
          <cell r="G11">
            <v>0</v>
          </cell>
          <cell r="I11">
            <v>4</v>
          </cell>
          <cell r="J11">
            <v>3</v>
          </cell>
          <cell r="K11">
            <v>3</v>
          </cell>
          <cell r="P11">
            <v>5</v>
          </cell>
          <cell r="T11">
            <v>3</v>
          </cell>
          <cell r="U11">
            <v>1</v>
          </cell>
          <cell r="Y11">
            <v>2</v>
          </cell>
          <cell r="AC11">
            <v>0</v>
          </cell>
          <cell r="AD11">
            <v>1</v>
          </cell>
          <cell r="AE11">
            <v>1</v>
          </cell>
          <cell r="AF11">
            <v>0.5</v>
          </cell>
          <cell r="AG11">
            <v>0.5</v>
          </cell>
          <cell r="AH11">
            <v>1</v>
          </cell>
          <cell r="AI11">
            <v>1</v>
          </cell>
          <cell r="AJ11">
            <v>1</v>
          </cell>
          <cell r="AK11">
            <v>1</v>
          </cell>
          <cell r="AL11">
            <v>1</v>
          </cell>
          <cell r="AM11">
            <v>1</v>
          </cell>
          <cell r="AN11">
            <v>0</v>
          </cell>
          <cell r="AO11">
            <v>10</v>
          </cell>
        </row>
        <row r="12">
          <cell r="C12">
            <v>40</v>
          </cell>
          <cell r="G12">
            <v>0</v>
          </cell>
          <cell r="I12">
            <v>4</v>
          </cell>
          <cell r="J12">
            <v>3</v>
          </cell>
          <cell r="K12">
            <v>3</v>
          </cell>
          <cell r="P12">
            <v>10</v>
          </cell>
          <cell r="T12">
            <v>3</v>
          </cell>
          <cell r="U12">
            <v>1</v>
          </cell>
          <cell r="Y12">
            <v>2</v>
          </cell>
          <cell r="AC12">
            <v>5</v>
          </cell>
          <cell r="AD12">
            <v>1</v>
          </cell>
          <cell r="AE12">
            <v>1</v>
          </cell>
          <cell r="AF12">
            <v>0.5</v>
          </cell>
          <cell r="AG12">
            <v>0.5</v>
          </cell>
          <cell r="AH12">
            <v>1</v>
          </cell>
          <cell r="AI12">
            <v>1</v>
          </cell>
          <cell r="AJ12">
            <v>1</v>
          </cell>
          <cell r="AK12">
            <v>1</v>
          </cell>
          <cell r="AL12">
            <v>1</v>
          </cell>
          <cell r="AM12">
            <v>1</v>
          </cell>
          <cell r="AN12">
            <v>0</v>
          </cell>
        </row>
        <row r="13">
          <cell r="C13">
            <v>40</v>
          </cell>
          <cell r="G13">
            <v>15</v>
          </cell>
          <cell r="I13">
            <v>4</v>
          </cell>
          <cell r="J13">
            <v>3</v>
          </cell>
          <cell r="K13">
            <v>0</v>
          </cell>
          <cell r="P13">
            <v>10</v>
          </cell>
          <cell r="T13">
            <v>3</v>
          </cell>
          <cell r="U13">
            <v>1</v>
          </cell>
          <cell r="Y13">
            <v>2</v>
          </cell>
          <cell r="AC13">
            <v>5</v>
          </cell>
          <cell r="AD13">
            <v>1</v>
          </cell>
          <cell r="AE13">
            <v>1</v>
          </cell>
          <cell r="AF13">
            <v>0.5</v>
          </cell>
          <cell r="AG13">
            <v>0.5</v>
          </cell>
          <cell r="AH13">
            <v>1</v>
          </cell>
          <cell r="AI13">
            <v>1</v>
          </cell>
          <cell r="AJ13">
            <v>1</v>
          </cell>
          <cell r="AK13">
            <v>1</v>
          </cell>
          <cell r="AL13">
            <v>1</v>
          </cell>
          <cell r="AM13">
            <v>1</v>
          </cell>
          <cell r="AN13">
            <v>1</v>
          </cell>
        </row>
        <row r="14">
          <cell r="C14">
            <v>40</v>
          </cell>
          <cell r="G14">
            <v>0</v>
          </cell>
          <cell r="I14">
            <v>4</v>
          </cell>
          <cell r="J14">
            <v>3</v>
          </cell>
          <cell r="K14">
            <v>3</v>
          </cell>
          <cell r="P14">
            <v>10</v>
          </cell>
          <cell r="T14">
            <v>3</v>
          </cell>
          <cell r="U14">
            <v>1</v>
          </cell>
          <cell r="Y14">
            <v>2</v>
          </cell>
          <cell r="AC14">
            <v>5</v>
          </cell>
          <cell r="AD14">
            <v>1</v>
          </cell>
          <cell r="AE14">
            <v>1</v>
          </cell>
          <cell r="AF14">
            <v>0.5</v>
          </cell>
          <cell r="AG14">
            <v>0.5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1</v>
          </cell>
          <cell r="AM14">
            <v>1</v>
          </cell>
          <cell r="AN14">
            <v>1</v>
          </cell>
        </row>
        <row r="15">
          <cell r="C15">
            <v>40</v>
          </cell>
          <cell r="G15">
            <v>0</v>
          </cell>
          <cell r="I15">
            <v>4</v>
          </cell>
          <cell r="J15">
            <v>3</v>
          </cell>
          <cell r="K15">
            <v>3</v>
          </cell>
          <cell r="P15">
            <v>5</v>
          </cell>
          <cell r="T15">
            <v>3</v>
          </cell>
          <cell r="U15">
            <v>1</v>
          </cell>
          <cell r="Y15">
            <v>2</v>
          </cell>
          <cell r="AC15">
            <v>5</v>
          </cell>
          <cell r="AD15">
            <v>1</v>
          </cell>
          <cell r="AE15">
            <v>0</v>
          </cell>
          <cell r="AF15">
            <v>0.5</v>
          </cell>
          <cell r="AG15">
            <v>0.5</v>
          </cell>
          <cell r="AH15">
            <v>1</v>
          </cell>
          <cell r="AI15">
            <v>1</v>
          </cell>
          <cell r="AJ15">
            <v>1</v>
          </cell>
          <cell r="AK15">
            <v>1</v>
          </cell>
          <cell r="AL15">
            <v>1</v>
          </cell>
          <cell r="AM15">
            <v>1</v>
          </cell>
          <cell r="AN15">
            <v>0</v>
          </cell>
          <cell r="AO15">
            <v>10</v>
          </cell>
        </row>
        <row r="16">
          <cell r="C16">
            <v>40</v>
          </cell>
          <cell r="G16">
            <v>15</v>
          </cell>
          <cell r="I16">
            <v>4</v>
          </cell>
          <cell r="J16">
            <v>3</v>
          </cell>
          <cell r="K16">
            <v>0</v>
          </cell>
          <cell r="P16">
            <v>10</v>
          </cell>
          <cell r="T16">
            <v>0</v>
          </cell>
          <cell r="U16">
            <v>1</v>
          </cell>
          <cell r="Y16">
            <v>2</v>
          </cell>
          <cell r="AC16">
            <v>5</v>
          </cell>
          <cell r="AD16">
            <v>1</v>
          </cell>
          <cell r="AE16">
            <v>1</v>
          </cell>
          <cell r="AF16">
            <v>0.5</v>
          </cell>
          <cell r="AG16">
            <v>0.5</v>
          </cell>
          <cell r="AH16">
            <v>1</v>
          </cell>
          <cell r="AI16">
            <v>1</v>
          </cell>
          <cell r="AJ16">
            <v>1</v>
          </cell>
          <cell r="AK16">
            <v>1</v>
          </cell>
          <cell r="AL16">
            <v>1</v>
          </cell>
          <cell r="AM16">
            <v>1</v>
          </cell>
          <cell r="AN16">
            <v>1</v>
          </cell>
          <cell r="AO16">
            <v>10</v>
          </cell>
        </row>
        <row r="17">
          <cell r="C17">
            <v>40</v>
          </cell>
          <cell r="G17">
            <v>15</v>
          </cell>
          <cell r="I17">
            <v>4</v>
          </cell>
          <cell r="J17">
            <v>3</v>
          </cell>
          <cell r="K17">
            <v>3</v>
          </cell>
          <cell r="P17">
            <v>5</v>
          </cell>
          <cell r="T17">
            <v>0</v>
          </cell>
          <cell r="U17">
            <v>1</v>
          </cell>
          <cell r="Y17">
            <v>2</v>
          </cell>
          <cell r="AC17">
            <v>5</v>
          </cell>
          <cell r="AD17">
            <v>1</v>
          </cell>
          <cell r="AE17">
            <v>1</v>
          </cell>
          <cell r="AF17">
            <v>0.5</v>
          </cell>
          <cell r="AG17">
            <v>0.5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1</v>
          </cell>
          <cell r="AM17">
            <v>1</v>
          </cell>
          <cell r="AN17">
            <v>0</v>
          </cell>
        </row>
        <row r="18">
          <cell r="C18">
            <v>40</v>
          </cell>
          <cell r="G18">
            <v>15</v>
          </cell>
          <cell r="I18">
            <v>2</v>
          </cell>
          <cell r="J18">
            <v>3</v>
          </cell>
          <cell r="K18">
            <v>0</v>
          </cell>
          <cell r="P18">
            <v>5</v>
          </cell>
          <cell r="T18">
            <v>0</v>
          </cell>
          <cell r="U18">
            <v>0</v>
          </cell>
          <cell r="Y18">
            <v>2</v>
          </cell>
          <cell r="AC18">
            <v>5</v>
          </cell>
          <cell r="AD18">
            <v>1</v>
          </cell>
          <cell r="AE18">
            <v>1</v>
          </cell>
          <cell r="AF18">
            <v>0.5</v>
          </cell>
          <cell r="AG18">
            <v>0.5</v>
          </cell>
          <cell r="AH18">
            <v>1</v>
          </cell>
          <cell r="AI18">
            <v>1</v>
          </cell>
          <cell r="AJ18">
            <v>1</v>
          </cell>
          <cell r="AK18">
            <v>1</v>
          </cell>
          <cell r="AL18">
            <v>1</v>
          </cell>
          <cell r="AM18">
            <v>1</v>
          </cell>
          <cell r="AN18">
            <v>0</v>
          </cell>
          <cell r="AO18">
            <v>10</v>
          </cell>
        </row>
        <row r="19">
          <cell r="C19">
            <v>40</v>
          </cell>
          <cell r="G19">
            <v>15</v>
          </cell>
          <cell r="I19">
            <v>4</v>
          </cell>
          <cell r="J19">
            <v>3</v>
          </cell>
          <cell r="K19">
            <v>3</v>
          </cell>
          <cell r="P19">
            <v>5</v>
          </cell>
          <cell r="T19">
            <v>3</v>
          </cell>
          <cell r="U19">
            <v>1</v>
          </cell>
          <cell r="Y19">
            <v>2</v>
          </cell>
          <cell r="AC19">
            <v>5</v>
          </cell>
          <cell r="AD19">
            <v>1</v>
          </cell>
          <cell r="AE19">
            <v>1</v>
          </cell>
          <cell r="AF19">
            <v>0.5</v>
          </cell>
          <cell r="AG19">
            <v>0.5</v>
          </cell>
          <cell r="AH19">
            <v>1</v>
          </cell>
          <cell r="AI19">
            <v>1</v>
          </cell>
          <cell r="AJ19">
            <v>1</v>
          </cell>
          <cell r="AK19">
            <v>1</v>
          </cell>
          <cell r="AL19">
            <v>1</v>
          </cell>
          <cell r="AM19">
            <v>1</v>
          </cell>
          <cell r="AN19">
            <v>0</v>
          </cell>
          <cell r="AO19">
            <v>10</v>
          </cell>
        </row>
        <row r="20">
          <cell r="C20">
            <v>40</v>
          </cell>
          <cell r="G20">
            <v>15</v>
          </cell>
          <cell r="I20">
            <v>4</v>
          </cell>
          <cell r="J20">
            <v>3</v>
          </cell>
          <cell r="K20">
            <v>3</v>
          </cell>
          <cell r="P20">
            <v>10</v>
          </cell>
          <cell r="T20">
            <v>0</v>
          </cell>
          <cell r="U20">
            <v>1</v>
          </cell>
          <cell r="Y20">
            <v>2</v>
          </cell>
          <cell r="AC20">
            <v>3</v>
          </cell>
          <cell r="AD20">
            <v>1</v>
          </cell>
          <cell r="AE20">
            <v>1</v>
          </cell>
          <cell r="AF20">
            <v>0.5</v>
          </cell>
          <cell r="AG20">
            <v>0.5</v>
          </cell>
          <cell r="AH20">
            <v>1</v>
          </cell>
          <cell r="AI20">
            <v>1</v>
          </cell>
          <cell r="AJ20">
            <v>1</v>
          </cell>
          <cell r="AK20">
            <v>1</v>
          </cell>
          <cell r="AL20">
            <v>1</v>
          </cell>
          <cell r="AM20">
            <v>1</v>
          </cell>
          <cell r="AN20">
            <v>0</v>
          </cell>
          <cell r="AO20">
            <v>10</v>
          </cell>
        </row>
        <row r="21">
          <cell r="C21">
            <v>40</v>
          </cell>
          <cell r="G21">
            <v>15</v>
          </cell>
          <cell r="I21">
            <v>4</v>
          </cell>
          <cell r="J21">
            <v>3</v>
          </cell>
          <cell r="K21">
            <v>3</v>
          </cell>
          <cell r="P21">
            <v>10</v>
          </cell>
          <cell r="T21">
            <v>0</v>
          </cell>
          <cell r="U21">
            <v>1</v>
          </cell>
          <cell r="Y21">
            <v>2</v>
          </cell>
          <cell r="AC21">
            <v>5</v>
          </cell>
          <cell r="AD21">
            <v>1</v>
          </cell>
          <cell r="AE21">
            <v>1</v>
          </cell>
          <cell r="AF21">
            <v>0.5</v>
          </cell>
          <cell r="AG21">
            <v>0.5</v>
          </cell>
          <cell r="AH21">
            <v>1</v>
          </cell>
          <cell r="AI21">
            <v>1</v>
          </cell>
          <cell r="AJ21">
            <v>1</v>
          </cell>
          <cell r="AK21">
            <v>1</v>
          </cell>
          <cell r="AL21">
            <v>1</v>
          </cell>
          <cell r="AM21">
            <v>1</v>
          </cell>
          <cell r="AN21">
            <v>0</v>
          </cell>
        </row>
        <row r="22">
          <cell r="C22">
            <v>40</v>
          </cell>
          <cell r="G22">
            <v>15</v>
          </cell>
          <cell r="I22">
            <v>2</v>
          </cell>
          <cell r="J22">
            <v>3</v>
          </cell>
          <cell r="K22">
            <v>0</v>
          </cell>
          <cell r="P22">
            <v>10</v>
          </cell>
          <cell r="T22">
            <v>0</v>
          </cell>
          <cell r="U22">
            <v>1</v>
          </cell>
          <cell r="Y22">
            <v>2</v>
          </cell>
          <cell r="AC22">
            <v>3</v>
          </cell>
          <cell r="AD22">
            <v>1</v>
          </cell>
          <cell r="AE22">
            <v>1</v>
          </cell>
          <cell r="AF22">
            <v>0.5</v>
          </cell>
          <cell r="AG22">
            <v>0.5</v>
          </cell>
          <cell r="AH22">
            <v>1</v>
          </cell>
          <cell r="AI22">
            <v>1</v>
          </cell>
          <cell r="AJ22">
            <v>1</v>
          </cell>
          <cell r="AK22">
            <v>1</v>
          </cell>
          <cell r="AL22">
            <v>1</v>
          </cell>
          <cell r="AM22">
            <v>1</v>
          </cell>
          <cell r="AN22">
            <v>1</v>
          </cell>
          <cell r="AO22">
            <v>10</v>
          </cell>
        </row>
        <row r="23">
          <cell r="C23">
            <v>40</v>
          </cell>
          <cell r="G23">
            <v>15</v>
          </cell>
          <cell r="I23">
            <v>4</v>
          </cell>
          <cell r="J23">
            <v>3</v>
          </cell>
          <cell r="K23">
            <v>0</v>
          </cell>
          <cell r="P23">
            <v>5</v>
          </cell>
          <cell r="T23">
            <v>0</v>
          </cell>
          <cell r="U23">
            <v>1</v>
          </cell>
          <cell r="Y23">
            <v>0</v>
          </cell>
          <cell r="AC23">
            <v>5</v>
          </cell>
          <cell r="AD23">
            <v>1</v>
          </cell>
          <cell r="AE23">
            <v>1</v>
          </cell>
          <cell r="AF23">
            <v>0.5</v>
          </cell>
          <cell r="AG23">
            <v>0.5</v>
          </cell>
          <cell r="AH23">
            <v>1</v>
          </cell>
          <cell r="AI23">
            <v>1</v>
          </cell>
          <cell r="AJ23">
            <v>1</v>
          </cell>
          <cell r="AK23">
            <v>1</v>
          </cell>
          <cell r="AL23">
            <v>1</v>
          </cell>
          <cell r="AM23">
            <v>1</v>
          </cell>
          <cell r="AN23">
            <v>0</v>
          </cell>
          <cell r="AO23">
            <v>10</v>
          </cell>
        </row>
        <row r="24">
          <cell r="C24">
            <v>40</v>
          </cell>
          <cell r="G24">
            <v>15</v>
          </cell>
          <cell r="I24">
            <v>4</v>
          </cell>
          <cell r="J24">
            <v>3</v>
          </cell>
          <cell r="K24">
            <v>3</v>
          </cell>
          <cell r="P24">
            <v>5</v>
          </cell>
          <cell r="T24">
            <v>0</v>
          </cell>
          <cell r="U24">
            <v>1</v>
          </cell>
          <cell r="Y24">
            <v>2</v>
          </cell>
          <cell r="AC24">
            <v>5</v>
          </cell>
          <cell r="AD24">
            <v>1</v>
          </cell>
          <cell r="AE24">
            <v>1</v>
          </cell>
          <cell r="AF24">
            <v>0.5</v>
          </cell>
          <cell r="AG24">
            <v>0.5</v>
          </cell>
          <cell r="AH24">
            <v>1</v>
          </cell>
          <cell r="AI24">
            <v>1</v>
          </cell>
          <cell r="AJ24">
            <v>0</v>
          </cell>
          <cell r="AK24">
            <v>1</v>
          </cell>
          <cell r="AL24">
            <v>1</v>
          </cell>
          <cell r="AM24">
            <v>1</v>
          </cell>
          <cell r="AN24">
            <v>0</v>
          </cell>
          <cell r="AO24">
            <v>10</v>
          </cell>
        </row>
        <row r="25">
          <cell r="C25">
            <v>40</v>
          </cell>
          <cell r="G25">
            <v>15</v>
          </cell>
          <cell r="I25">
            <v>4</v>
          </cell>
          <cell r="J25">
            <v>3</v>
          </cell>
          <cell r="K25">
            <v>3</v>
          </cell>
          <cell r="P25">
            <v>5</v>
          </cell>
          <cell r="T25">
            <v>3</v>
          </cell>
          <cell r="U25">
            <v>1</v>
          </cell>
          <cell r="Y25">
            <v>2</v>
          </cell>
          <cell r="AC25">
            <v>5</v>
          </cell>
          <cell r="AD25">
            <v>1</v>
          </cell>
          <cell r="AE25">
            <v>1</v>
          </cell>
          <cell r="AF25">
            <v>0.5</v>
          </cell>
          <cell r="AG25">
            <v>0.5</v>
          </cell>
          <cell r="AH25">
            <v>1</v>
          </cell>
          <cell r="AI25">
            <v>1</v>
          </cell>
          <cell r="AJ25">
            <v>1</v>
          </cell>
          <cell r="AK25">
            <v>1</v>
          </cell>
          <cell r="AL25">
            <v>1</v>
          </cell>
          <cell r="AM25">
            <v>1</v>
          </cell>
          <cell r="AN25">
            <v>0</v>
          </cell>
          <cell r="AO25">
            <v>10</v>
          </cell>
        </row>
        <row r="26">
          <cell r="C26">
            <v>40</v>
          </cell>
          <cell r="G26">
            <v>15</v>
          </cell>
          <cell r="I26">
            <v>4</v>
          </cell>
          <cell r="J26">
            <v>3</v>
          </cell>
          <cell r="K26">
            <v>3</v>
          </cell>
          <cell r="P26">
            <v>10</v>
          </cell>
          <cell r="T26">
            <v>2</v>
          </cell>
          <cell r="U26">
            <v>1</v>
          </cell>
          <cell r="Y26">
            <v>2</v>
          </cell>
          <cell r="AC26">
            <v>0</v>
          </cell>
          <cell r="AD26">
            <v>1</v>
          </cell>
          <cell r="AE26">
            <v>1</v>
          </cell>
          <cell r="AF26">
            <v>0.5</v>
          </cell>
          <cell r="AG26">
            <v>0.5</v>
          </cell>
          <cell r="AH26">
            <v>1</v>
          </cell>
          <cell r="AI26">
            <v>1</v>
          </cell>
          <cell r="AJ26">
            <v>1</v>
          </cell>
          <cell r="AK26">
            <v>1</v>
          </cell>
          <cell r="AL26">
            <v>1</v>
          </cell>
          <cell r="AM26">
            <v>1</v>
          </cell>
          <cell r="AN26">
            <v>0</v>
          </cell>
          <cell r="AO26">
            <v>10</v>
          </cell>
        </row>
        <row r="27">
          <cell r="C27">
            <v>40</v>
          </cell>
          <cell r="G27">
            <v>15</v>
          </cell>
          <cell r="I27">
            <v>4</v>
          </cell>
          <cell r="J27">
            <v>3</v>
          </cell>
          <cell r="K27">
            <v>3</v>
          </cell>
          <cell r="P27">
            <v>10</v>
          </cell>
          <cell r="T27">
            <v>3</v>
          </cell>
          <cell r="U27">
            <v>1</v>
          </cell>
          <cell r="Y27">
            <v>0</v>
          </cell>
          <cell r="AC27">
            <v>0</v>
          </cell>
          <cell r="AD27">
            <v>1</v>
          </cell>
          <cell r="AE27">
            <v>1</v>
          </cell>
          <cell r="AF27">
            <v>0.5</v>
          </cell>
          <cell r="AG27">
            <v>0.5</v>
          </cell>
          <cell r="AH27">
            <v>1</v>
          </cell>
          <cell r="AI27">
            <v>1</v>
          </cell>
          <cell r="AJ27">
            <v>1</v>
          </cell>
          <cell r="AK27">
            <v>1</v>
          </cell>
          <cell r="AL27">
            <v>1</v>
          </cell>
          <cell r="AM27">
            <v>1</v>
          </cell>
          <cell r="AN27">
            <v>0</v>
          </cell>
          <cell r="AO27">
            <v>10</v>
          </cell>
        </row>
        <row r="28">
          <cell r="C28">
            <v>40</v>
          </cell>
          <cell r="G28">
            <v>15</v>
          </cell>
          <cell r="I28">
            <v>4</v>
          </cell>
          <cell r="J28">
            <v>3</v>
          </cell>
          <cell r="K28">
            <v>0</v>
          </cell>
          <cell r="P28">
            <v>0</v>
          </cell>
          <cell r="T28">
            <v>3</v>
          </cell>
          <cell r="U28">
            <v>1</v>
          </cell>
          <cell r="Y28">
            <v>2</v>
          </cell>
          <cell r="AC28">
            <v>5</v>
          </cell>
          <cell r="AD28">
            <v>1</v>
          </cell>
          <cell r="AE28">
            <v>1</v>
          </cell>
          <cell r="AF28">
            <v>0.5</v>
          </cell>
          <cell r="AG28">
            <v>0.5</v>
          </cell>
          <cell r="AH28">
            <v>1</v>
          </cell>
          <cell r="AI28">
            <v>1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0</v>
          </cell>
          <cell r="AO28">
            <v>10</v>
          </cell>
        </row>
        <row r="29">
          <cell r="C29">
            <v>40</v>
          </cell>
          <cell r="G29">
            <v>0</v>
          </cell>
          <cell r="I29">
            <v>4</v>
          </cell>
          <cell r="J29">
            <v>3</v>
          </cell>
          <cell r="K29">
            <v>3</v>
          </cell>
          <cell r="P29">
            <v>10</v>
          </cell>
          <cell r="T29">
            <v>0</v>
          </cell>
          <cell r="U29">
            <v>1</v>
          </cell>
          <cell r="Y29">
            <v>2</v>
          </cell>
          <cell r="AC29">
            <v>5</v>
          </cell>
          <cell r="AD29">
            <v>1</v>
          </cell>
          <cell r="AE29">
            <v>1</v>
          </cell>
          <cell r="AF29">
            <v>0.5</v>
          </cell>
          <cell r="AG29">
            <v>0.5</v>
          </cell>
          <cell r="AH29">
            <v>1</v>
          </cell>
          <cell r="AI29">
            <v>1</v>
          </cell>
          <cell r="AJ29">
            <v>1</v>
          </cell>
          <cell r="AK29">
            <v>1</v>
          </cell>
          <cell r="AL29">
            <v>1</v>
          </cell>
          <cell r="AM29">
            <v>1</v>
          </cell>
          <cell r="AN29">
            <v>0</v>
          </cell>
          <cell r="AO29">
            <v>10</v>
          </cell>
        </row>
        <row r="30">
          <cell r="C30">
            <v>40</v>
          </cell>
          <cell r="G30">
            <v>15</v>
          </cell>
          <cell r="I30">
            <v>4</v>
          </cell>
          <cell r="J30">
            <v>3</v>
          </cell>
          <cell r="K30">
            <v>3</v>
          </cell>
          <cell r="P30">
            <v>10</v>
          </cell>
          <cell r="T30">
            <v>3</v>
          </cell>
          <cell r="U30">
            <v>1</v>
          </cell>
          <cell r="Y30">
            <v>2</v>
          </cell>
          <cell r="AC30">
            <v>5</v>
          </cell>
          <cell r="AD30">
            <v>1</v>
          </cell>
          <cell r="AE30">
            <v>1</v>
          </cell>
          <cell r="AF30">
            <v>0.5</v>
          </cell>
          <cell r="AG30">
            <v>0.5</v>
          </cell>
          <cell r="AH30">
            <v>1</v>
          </cell>
          <cell r="AI30">
            <v>1</v>
          </cell>
          <cell r="AJ30">
            <v>1</v>
          </cell>
          <cell r="AK30">
            <v>1</v>
          </cell>
          <cell r="AL30">
            <v>1</v>
          </cell>
          <cell r="AM30">
            <v>1</v>
          </cell>
          <cell r="AN30">
            <v>0</v>
          </cell>
        </row>
        <row r="31">
          <cell r="C31">
            <v>40</v>
          </cell>
          <cell r="G31">
            <v>15</v>
          </cell>
          <cell r="I31">
            <v>4</v>
          </cell>
          <cell r="J31">
            <v>3</v>
          </cell>
          <cell r="K31">
            <v>3</v>
          </cell>
          <cell r="P31">
            <v>5</v>
          </cell>
          <cell r="T31">
            <v>3</v>
          </cell>
          <cell r="U31">
            <v>1</v>
          </cell>
          <cell r="Y31">
            <v>2</v>
          </cell>
          <cell r="AC31">
            <v>5</v>
          </cell>
          <cell r="AD31">
            <v>1</v>
          </cell>
          <cell r="AE31">
            <v>1</v>
          </cell>
          <cell r="AF31">
            <v>0.5</v>
          </cell>
          <cell r="AG31">
            <v>0.5</v>
          </cell>
          <cell r="AH31">
            <v>1</v>
          </cell>
          <cell r="AI31">
            <v>1</v>
          </cell>
          <cell r="AJ31">
            <v>1</v>
          </cell>
          <cell r="AK31">
            <v>1</v>
          </cell>
          <cell r="AL31">
            <v>0</v>
          </cell>
          <cell r="AM31">
            <v>1</v>
          </cell>
          <cell r="AN31">
            <v>0</v>
          </cell>
          <cell r="AO31">
            <v>10</v>
          </cell>
        </row>
        <row r="32">
          <cell r="C32">
            <v>40</v>
          </cell>
          <cell r="G32">
            <v>15</v>
          </cell>
          <cell r="I32">
            <v>4</v>
          </cell>
          <cell r="J32">
            <v>3</v>
          </cell>
          <cell r="K32">
            <v>3</v>
          </cell>
          <cell r="P32">
            <v>5</v>
          </cell>
          <cell r="T32">
            <v>3</v>
          </cell>
          <cell r="U32">
            <v>1</v>
          </cell>
          <cell r="Y32">
            <v>2</v>
          </cell>
          <cell r="AC32">
            <v>5</v>
          </cell>
          <cell r="AD32">
            <v>1</v>
          </cell>
          <cell r="AE32">
            <v>1</v>
          </cell>
          <cell r="AF32">
            <v>0.5</v>
          </cell>
          <cell r="AG32">
            <v>0.5</v>
          </cell>
          <cell r="AH32">
            <v>1</v>
          </cell>
          <cell r="AI32">
            <v>1</v>
          </cell>
          <cell r="AJ32">
            <v>1</v>
          </cell>
          <cell r="AK32">
            <v>1</v>
          </cell>
          <cell r="AL32">
            <v>1</v>
          </cell>
          <cell r="AM32">
            <v>1</v>
          </cell>
          <cell r="AN32">
            <v>0</v>
          </cell>
          <cell r="AO32">
            <v>10</v>
          </cell>
        </row>
        <row r="33">
          <cell r="C33">
            <v>40</v>
          </cell>
          <cell r="G33">
            <v>15</v>
          </cell>
          <cell r="I33">
            <v>4</v>
          </cell>
          <cell r="J33">
            <v>3</v>
          </cell>
          <cell r="K33">
            <v>3</v>
          </cell>
          <cell r="P33">
            <v>5</v>
          </cell>
          <cell r="T33">
            <v>3</v>
          </cell>
          <cell r="U33">
            <v>1</v>
          </cell>
          <cell r="Y33">
            <v>2</v>
          </cell>
          <cell r="AC33">
            <v>5</v>
          </cell>
          <cell r="AD33">
            <v>1</v>
          </cell>
          <cell r="AE33">
            <v>1</v>
          </cell>
          <cell r="AF33">
            <v>0.5</v>
          </cell>
          <cell r="AG33">
            <v>0.5</v>
          </cell>
          <cell r="AH33">
            <v>1</v>
          </cell>
          <cell r="AI33">
            <v>1</v>
          </cell>
          <cell r="AJ33">
            <v>0</v>
          </cell>
          <cell r="AK33">
            <v>1</v>
          </cell>
          <cell r="AL33">
            <v>1</v>
          </cell>
          <cell r="AM33">
            <v>1</v>
          </cell>
          <cell r="AN33">
            <v>0</v>
          </cell>
          <cell r="AO33">
            <v>10</v>
          </cell>
        </row>
        <row r="34">
          <cell r="C34">
            <v>40</v>
          </cell>
          <cell r="G34">
            <v>15</v>
          </cell>
          <cell r="I34">
            <v>4</v>
          </cell>
          <cell r="J34">
            <v>3</v>
          </cell>
          <cell r="K34">
            <v>3</v>
          </cell>
          <cell r="P34">
            <v>5</v>
          </cell>
          <cell r="T34">
            <v>3</v>
          </cell>
          <cell r="U34">
            <v>1</v>
          </cell>
          <cell r="Y34">
            <v>2</v>
          </cell>
          <cell r="AC34">
            <v>5</v>
          </cell>
          <cell r="AD34">
            <v>1</v>
          </cell>
          <cell r="AE34">
            <v>1</v>
          </cell>
          <cell r="AF34">
            <v>0.5</v>
          </cell>
          <cell r="AG34">
            <v>0.5</v>
          </cell>
          <cell r="AH34">
            <v>1</v>
          </cell>
          <cell r="AI34">
            <v>1</v>
          </cell>
          <cell r="AJ34">
            <v>1</v>
          </cell>
          <cell r="AK34">
            <v>1</v>
          </cell>
          <cell r="AL34">
            <v>1</v>
          </cell>
          <cell r="AM34">
            <v>1</v>
          </cell>
          <cell r="AN34">
            <v>0</v>
          </cell>
          <cell r="AO34">
            <v>10</v>
          </cell>
        </row>
        <row r="35">
          <cell r="C35">
            <v>40</v>
          </cell>
          <cell r="G35">
            <v>15</v>
          </cell>
          <cell r="I35">
            <v>4</v>
          </cell>
          <cell r="J35">
            <v>3</v>
          </cell>
          <cell r="K35">
            <v>3</v>
          </cell>
          <cell r="P35">
            <v>5</v>
          </cell>
          <cell r="T35">
            <v>3</v>
          </cell>
          <cell r="U35">
            <v>1</v>
          </cell>
          <cell r="Y35">
            <v>2</v>
          </cell>
          <cell r="AC35">
            <v>3</v>
          </cell>
          <cell r="AD35">
            <v>1</v>
          </cell>
          <cell r="AE35">
            <v>0</v>
          </cell>
          <cell r="AF35">
            <v>0.5</v>
          </cell>
          <cell r="AG35">
            <v>0.5</v>
          </cell>
          <cell r="AH35">
            <v>1</v>
          </cell>
          <cell r="AI35">
            <v>1</v>
          </cell>
          <cell r="AJ35">
            <v>0</v>
          </cell>
          <cell r="AK35">
            <v>1</v>
          </cell>
          <cell r="AL35">
            <v>1</v>
          </cell>
          <cell r="AM35">
            <v>1</v>
          </cell>
          <cell r="AN35">
            <v>0</v>
          </cell>
          <cell r="AO35">
            <v>10</v>
          </cell>
        </row>
        <row r="36">
          <cell r="C36">
            <v>40</v>
          </cell>
          <cell r="G36">
            <v>15</v>
          </cell>
          <cell r="I36">
            <v>4</v>
          </cell>
          <cell r="J36">
            <v>3</v>
          </cell>
          <cell r="K36">
            <v>0</v>
          </cell>
          <cell r="P36">
            <v>10</v>
          </cell>
          <cell r="T36">
            <v>0</v>
          </cell>
          <cell r="U36">
            <v>1</v>
          </cell>
          <cell r="Y36">
            <v>2</v>
          </cell>
          <cell r="AC36">
            <v>5</v>
          </cell>
          <cell r="AD36">
            <v>1</v>
          </cell>
          <cell r="AE36">
            <v>1</v>
          </cell>
          <cell r="AF36">
            <v>0.5</v>
          </cell>
          <cell r="AG36">
            <v>0.5</v>
          </cell>
          <cell r="AH36">
            <v>1</v>
          </cell>
          <cell r="AI36">
            <v>0</v>
          </cell>
          <cell r="AJ36">
            <v>1</v>
          </cell>
          <cell r="AK36">
            <v>1</v>
          </cell>
          <cell r="AL36">
            <v>1</v>
          </cell>
          <cell r="AM36">
            <v>1</v>
          </cell>
          <cell r="AN36">
            <v>0</v>
          </cell>
          <cell r="AO36">
            <v>10</v>
          </cell>
        </row>
        <row r="37">
          <cell r="C37">
            <v>40</v>
          </cell>
          <cell r="G37">
            <v>0</v>
          </cell>
          <cell r="I37">
            <v>4</v>
          </cell>
          <cell r="J37">
            <v>3</v>
          </cell>
          <cell r="K37">
            <v>3</v>
          </cell>
          <cell r="P37">
            <v>5</v>
          </cell>
          <cell r="T37">
            <v>0</v>
          </cell>
          <cell r="U37">
            <v>1</v>
          </cell>
          <cell r="Y37">
            <v>0</v>
          </cell>
          <cell r="AC37">
            <v>5</v>
          </cell>
          <cell r="AD37">
            <v>1</v>
          </cell>
          <cell r="AE37">
            <v>1</v>
          </cell>
          <cell r="AF37">
            <v>0.5</v>
          </cell>
          <cell r="AG37">
            <v>0.5</v>
          </cell>
          <cell r="AH37">
            <v>1</v>
          </cell>
          <cell r="AI37">
            <v>1</v>
          </cell>
          <cell r="AJ37">
            <v>0</v>
          </cell>
          <cell r="AK37">
            <v>1</v>
          </cell>
          <cell r="AL37">
            <v>1</v>
          </cell>
          <cell r="AM37">
            <v>1</v>
          </cell>
          <cell r="AN37">
            <v>0</v>
          </cell>
        </row>
        <row r="38">
          <cell r="C38">
            <v>40</v>
          </cell>
          <cell r="G38">
            <v>15</v>
          </cell>
          <cell r="I38">
            <v>4</v>
          </cell>
          <cell r="J38">
            <v>3</v>
          </cell>
          <cell r="K38">
            <v>3</v>
          </cell>
          <cell r="P38">
            <v>10</v>
          </cell>
          <cell r="T38">
            <v>2</v>
          </cell>
          <cell r="U38">
            <v>1</v>
          </cell>
          <cell r="Y38">
            <v>0</v>
          </cell>
          <cell r="AC38">
            <v>5</v>
          </cell>
          <cell r="AD38">
            <v>1</v>
          </cell>
          <cell r="AE38">
            <v>0</v>
          </cell>
          <cell r="AF38">
            <v>0</v>
          </cell>
          <cell r="AG38">
            <v>0</v>
          </cell>
          <cell r="AH38">
            <v>1</v>
          </cell>
          <cell r="AI38">
            <v>1</v>
          </cell>
          <cell r="AJ38">
            <v>0</v>
          </cell>
          <cell r="AK38">
            <v>1</v>
          </cell>
          <cell r="AL38">
            <v>1</v>
          </cell>
          <cell r="AM38">
            <v>1</v>
          </cell>
          <cell r="AN38">
            <v>0</v>
          </cell>
        </row>
        <row r="39">
          <cell r="C39">
            <v>40</v>
          </cell>
          <cell r="G39">
            <v>0</v>
          </cell>
          <cell r="I39">
            <v>4</v>
          </cell>
          <cell r="J39">
            <v>3</v>
          </cell>
          <cell r="K39">
            <v>3</v>
          </cell>
          <cell r="P39">
            <v>0</v>
          </cell>
          <cell r="T39">
            <v>3</v>
          </cell>
          <cell r="U39">
            <v>1</v>
          </cell>
          <cell r="Y39">
            <v>2</v>
          </cell>
          <cell r="AC39">
            <v>3</v>
          </cell>
          <cell r="AD39">
            <v>1</v>
          </cell>
          <cell r="AE39">
            <v>1</v>
          </cell>
          <cell r="AF39">
            <v>0.5</v>
          </cell>
          <cell r="AG39">
            <v>0.5</v>
          </cell>
          <cell r="AH39">
            <v>1</v>
          </cell>
          <cell r="AI39">
            <v>1</v>
          </cell>
          <cell r="AJ39">
            <v>1</v>
          </cell>
          <cell r="AK39">
            <v>1</v>
          </cell>
          <cell r="AL39">
            <v>1</v>
          </cell>
          <cell r="AM39">
            <v>1</v>
          </cell>
          <cell r="AN39">
            <v>0</v>
          </cell>
          <cell r="AO39">
            <v>10</v>
          </cell>
        </row>
        <row r="40">
          <cell r="C40">
            <v>40</v>
          </cell>
          <cell r="G40">
            <v>0</v>
          </cell>
          <cell r="I40">
            <v>4</v>
          </cell>
          <cell r="J40">
            <v>3</v>
          </cell>
          <cell r="K40">
            <v>3</v>
          </cell>
          <cell r="P40">
            <v>0</v>
          </cell>
          <cell r="T40">
            <v>0</v>
          </cell>
          <cell r="U40">
            <v>1</v>
          </cell>
          <cell r="Y40">
            <v>2</v>
          </cell>
          <cell r="AC40">
            <v>5</v>
          </cell>
          <cell r="AD40">
            <v>1</v>
          </cell>
          <cell r="AF40">
            <v>0.5</v>
          </cell>
          <cell r="AG40">
            <v>0.5</v>
          </cell>
          <cell r="AH40">
            <v>1</v>
          </cell>
          <cell r="AI40">
            <v>1</v>
          </cell>
          <cell r="AJ40">
            <v>1</v>
          </cell>
          <cell r="AK40">
            <v>1</v>
          </cell>
          <cell r="AL40">
            <v>1</v>
          </cell>
          <cell r="AM40">
            <v>1</v>
          </cell>
          <cell r="AN40">
            <v>0</v>
          </cell>
          <cell r="AO40">
            <v>10</v>
          </cell>
        </row>
        <row r="41">
          <cell r="C41">
            <v>40</v>
          </cell>
          <cell r="G41">
            <v>15</v>
          </cell>
          <cell r="I41">
            <v>4</v>
          </cell>
          <cell r="J41">
            <v>3</v>
          </cell>
          <cell r="K41">
            <v>0</v>
          </cell>
          <cell r="P41">
            <v>5</v>
          </cell>
          <cell r="T41">
            <v>2</v>
          </cell>
          <cell r="U41">
            <v>1</v>
          </cell>
          <cell r="Y41">
            <v>0</v>
          </cell>
          <cell r="AC41">
            <v>5</v>
          </cell>
          <cell r="AD41">
            <v>1</v>
          </cell>
          <cell r="AE41">
            <v>1</v>
          </cell>
          <cell r="AF41">
            <v>0.5</v>
          </cell>
          <cell r="AG41">
            <v>0.5</v>
          </cell>
          <cell r="AH41">
            <v>1</v>
          </cell>
          <cell r="AI41">
            <v>1</v>
          </cell>
          <cell r="AJ41">
            <v>1</v>
          </cell>
          <cell r="AK41">
            <v>1</v>
          </cell>
          <cell r="AL41">
            <v>1</v>
          </cell>
          <cell r="AM41">
            <v>1</v>
          </cell>
          <cell r="AN41">
            <v>0</v>
          </cell>
          <cell r="AO41">
            <v>10</v>
          </cell>
        </row>
        <row r="42">
          <cell r="C42">
            <v>40</v>
          </cell>
          <cell r="G42">
            <v>15</v>
          </cell>
          <cell r="I42">
            <v>4</v>
          </cell>
          <cell r="J42">
            <v>3</v>
          </cell>
          <cell r="K42">
            <v>0</v>
          </cell>
          <cell r="P42">
            <v>10</v>
          </cell>
          <cell r="T42">
            <v>0</v>
          </cell>
          <cell r="U42">
            <v>1</v>
          </cell>
          <cell r="Y42">
            <v>5</v>
          </cell>
          <cell r="AC42">
            <v>5</v>
          </cell>
          <cell r="AD42">
            <v>1</v>
          </cell>
          <cell r="AE42">
            <v>1</v>
          </cell>
          <cell r="AF42">
            <v>0.5</v>
          </cell>
          <cell r="AG42">
            <v>0.5</v>
          </cell>
          <cell r="AH42">
            <v>1</v>
          </cell>
          <cell r="AI42">
            <v>1</v>
          </cell>
          <cell r="AJ42">
            <v>1</v>
          </cell>
          <cell r="AK42">
            <v>1</v>
          </cell>
          <cell r="AL42">
            <v>1</v>
          </cell>
          <cell r="AM42">
            <v>1</v>
          </cell>
          <cell r="AN42">
            <v>0</v>
          </cell>
        </row>
        <row r="43">
          <cell r="C43">
            <v>40</v>
          </cell>
          <cell r="G43">
            <v>15</v>
          </cell>
          <cell r="I43">
            <v>4</v>
          </cell>
          <cell r="J43">
            <v>3</v>
          </cell>
          <cell r="K43">
            <v>3</v>
          </cell>
          <cell r="P43">
            <v>10</v>
          </cell>
          <cell r="T43">
            <v>0</v>
          </cell>
          <cell r="U43">
            <v>1</v>
          </cell>
          <cell r="Y43">
            <v>2</v>
          </cell>
          <cell r="AC43">
            <v>5</v>
          </cell>
          <cell r="AD43">
            <v>1</v>
          </cell>
          <cell r="AE43">
            <v>1</v>
          </cell>
          <cell r="AF43">
            <v>0.5</v>
          </cell>
          <cell r="AG43">
            <v>0.5</v>
          </cell>
          <cell r="AH43">
            <v>1</v>
          </cell>
          <cell r="AI43">
            <v>1</v>
          </cell>
          <cell r="AJ43">
            <v>1</v>
          </cell>
          <cell r="AK43">
            <v>1</v>
          </cell>
          <cell r="AL43">
            <v>1</v>
          </cell>
          <cell r="AM43">
            <v>1</v>
          </cell>
          <cell r="AN43">
            <v>0</v>
          </cell>
        </row>
        <row r="44">
          <cell r="C44">
            <v>40</v>
          </cell>
          <cell r="G44">
            <v>0</v>
          </cell>
          <cell r="I44">
            <v>4</v>
          </cell>
          <cell r="J44">
            <v>3</v>
          </cell>
          <cell r="K44">
            <v>3</v>
          </cell>
          <cell r="P44">
            <v>10</v>
          </cell>
          <cell r="T44">
            <v>0</v>
          </cell>
          <cell r="U44">
            <v>1</v>
          </cell>
          <cell r="Y44">
            <v>2</v>
          </cell>
          <cell r="AC44">
            <v>5</v>
          </cell>
          <cell r="AD44">
            <v>1</v>
          </cell>
          <cell r="AE44">
            <v>0</v>
          </cell>
          <cell r="AF44">
            <v>0.5</v>
          </cell>
          <cell r="AG44">
            <v>0.5</v>
          </cell>
          <cell r="AH44">
            <v>1</v>
          </cell>
          <cell r="AI44">
            <v>1</v>
          </cell>
          <cell r="AJ44">
            <v>1</v>
          </cell>
          <cell r="AK44">
            <v>1</v>
          </cell>
          <cell r="AL44">
            <v>0</v>
          </cell>
          <cell r="AM44">
            <v>1</v>
          </cell>
          <cell r="AN44">
            <v>0</v>
          </cell>
          <cell r="AO44">
            <v>10</v>
          </cell>
        </row>
        <row r="45">
          <cell r="C45">
            <v>40</v>
          </cell>
          <cell r="G45">
            <v>0</v>
          </cell>
          <cell r="I45">
            <v>4</v>
          </cell>
          <cell r="J45">
            <v>3</v>
          </cell>
          <cell r="K45">
            <v>3</v>
          </cell>
          <cell r="P45">
            <v>10</v>
          </cell>
          <cell r="T45">
            <v>0</v>
          </cell>
          <cell r="U45">
            <v>1</v>
          </cell>
          <cell r="Y45">
            <v>2</v>
          </cell>
          <cell r="AC45">
            <v>5</v>
          </cell>
          <cell r="AD45">
            <v>1</v>
          </cell>
          <cell r="AE45">
            <v>0</v>
          </cell>
          <cell r="AF45">
            <v>0.5</v>
          </cell>
          <cell r="AG45">
            <v>0.5</v>
          </cell>
          <cell r="AH45">
            <v>1</v>
          </cell>
          <cell r="AI45">
            <v>1</v>
          </cell>
          <cell r="AJ45">
            <v>0</v>
          </cell>
          <cell r="AK45">
            <v>1</v>
          </cell>
          <cell r="AL45">
            <v>1</v>
          </cell>
          <cell r="AM45">
            <v>1</v>
          </cell>
          <cell r="AN45">
            <v>0</v>
          </cell>
          <cell r="AO45">
            <v>10</v>
          </cell>
        </row>
        <row r="46">
          <cell r="C46">
            <v>40</v>
          </cell>
          <cell r="G46">
            <v>0</v>
          </cell>
          <cell r="I46">
            <v>4</v>
          </cell>
          <cell r="J46">
            <v>3</v>
          </cell>
          <cell r="K46">
            <v>3</v>
          </cell>
          <cell r="P46">
            <v>0</v>
          </cell>
          <cell r="T46">
            <v>3</v>
          </cell>
          <cell r="U46">
            <v>1</v>
          </cell>
          <cell r="Y46">
            <v>2</v>
          </cell>
          <cell r="AC46">
            <v>5</v>
          </cell>
          <cell r="AD46">
            <v>1</v>
          </cell>
          <cell r="AE46">
            <v>0</v>
          </cell>
          <cell r="AF46">
            <v>0.5</v>
          </cell>
          <cell r="AG46">
            <v>0</v>
          </cell>
          <cell r="AH46">
            <v>1</v>
          </cell>
          <cell r="AI46">
            <v>0</v>
          </cell>
          <cell r="AJ46">
            <v>0</v>
          </cell>
          <cell r="AK46">
            <v>1</v>
          </cell>
          <cell r="AL46">
            <v>1</v>
          </cell>
          <cell r="AM46">
            <v>1</v>
          </cell>
          <cell r="AN46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tabSelected="1" view="pageBreakPreview" topLeftCell="A67" zoomScaleNormal="100" zoomScaleSheetLayoutView="100" workbookViewId="0">
      <selection activeCell="Q76" sqref="Q76"/>
    </sheetView>
  </sheetViews>
  <sheetFormatPr defaultRowHeight="15" x14ac:dyDescent="0.25"/>
  <cols>
    <col min="1" max="1" width="3.85546875" style="39" customWidth="1"/>
    <col min="2" max="2" width="27" style="39" customWidth="1"/>
    <col min="3" max="4" width="11" style="39" customWidth="1"/>
    <col min="5" max="5" width="8.85546875" style="39" customWidth="1"/>
    <col min="6" max="7" width="11.5703125" style="39" customWidth="1"/>
    <col min="8" max="8" width="7.28515625" style="39" customWidth="1"/>
    <col min="9" max="9" width="9" style="39" customWidth="1"/>
    <col min="10" max="11" width="10.42578125" style="39" customWidth="1"/>
    <col min="12" max="12" width="9.140625" style="39"/>
    <col min="13" max="14" width="11.28515625" style="39" customWidth="1"/>
    <col min="15" max="15" width="8.7109375" style="39" customWidth="1"/>
    <col min="16" max="16" width="10.28515625" style="39" customWidth="1"/>
    <col min="17" max="17" width="8.42578125" style="39" customWidth="1"/>
    <col min="18" max="18" width="10.5703125" style="39" customWidth="1"/>
    <col min="19" max="19" width="9.140625" style="39" customWidth="1"/>
    <col min="20" max="20" width="8.7109375" style="39" customWidth="1"/>
    <col min="21" max="21" width="8.140625" style="39" customWidth="1"/>
    <col min="22" max="23" width="9.28515625" style="39" customWidth="1"/>
    <col min="24" max="24" width="9.140625" style="41"/>
    <col min="25" max="16384" width="9.140625" style="39"/>
  </cols>
  <sheetData>
    <row r="1" spans="1:24" ht="18.75" customHeight="1" x14ac:dyDescent="0.25">
      <c r="B1" s="40" t="s">
        <v>65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X1" s="39"/>
    </row>
    <row r="2" spans="1:24" x14ac:dyDescent="0.25">
      <c r="U2" s="41"/>
      <c r="X2" s="39"/>
    </row>
    <row r="3" spans="1:24" s="41" customFormat="1" ht="30.75" customHeight="1" x14ac:dyDescent="0.25">
      <c r="A3" s="42" t="s">
        <v>66</v>
      </c>
      <c r="B3" s="42" t="s">
        <v>67</v>
      </c>
      <c r="C3" s="42" t="s">
        <v>68</v>
      </c>
      <c r="D3" s="42"/>
      <c r="E3" s="42"/>
      <c r="F3" s="42"/>
      <c r="G3" s="42"/>
      <c r="H3" s="42"/>
      <c r="I3" s="42" t="s">
        <v>69</v>
      </c>
      <c r="J3" s="43" t="s">
        <v>70</v>
      </c>
      <c r="K3" s="44"/>
      <c r="L3" s="45"/>
      <c r="M3" s="42" t="s">
        <v>71</v>
      </c>
      <c r="N3" s="42"/>
      <c r="O3" s="42"/>
      <c r="P3" s="46" t="s">
        <v>72</v>
      </c>
      <c r="Q3" s="47" t="s">
        <v>73</v>
      </c>
      <c r="R3" s="42" t="s">
        <v>74</v>
      </c>
      <c r="S3" s="42"/>
      <c r="T3" s="48" t="s">
        <v>75</v>
      </c>
      <c r="U3" s="47" t="s">
        <v>73</v>
      </c>
    </row>
    <row r="4" spans="1:24" s="55" customFormat="1" ht="73.5" customHeight="1" x14ac:dyDescent="0.25">
      <c r="A4" s="42"/>
      <c r="B4" s="42"/>
      <c r="C4" s="49" t="s">
        <v>76</v>
      </c>
      <c r="D4" s="49"/>
      <c r="E4" s="42" t="s">
        <v>69</v>
      </c>
      <c r="F4" s="49" t="s">
        <v>77</v>
      </c>
      <c r="G4" s="49"/>
      <c r="H4" s="42" t="s">
        <v>69</v>
      </c>
      <c r="I4" s="42"/>
      <c r="J4" s="50" t="s">
        <v>78</v>
      </c>
      <c r="K4" s="50"/>
      <c r="L4" s="51" t="s">
        <v>79</v>
      </c>
      <c r="M4" s="49" t="s">
        <v>80</v>
      </c>
      <c r="N4" s="49"/>
      <c r="O4" s="42" t="s">
        <v>81</v>
      </c>
      <c r="P4" s="52"/>
      <c r="Q4" s="53"/>
      <c r="R4" s="49" t="s">
        <v>82</v>
      </c>
      <c r="S4" s="49" t="s">
        <v>83</v>
      </c>
      <c r="T4" s="54"/>
      <c r="U4" s="53"/>
    </row>
    <row r="5" spans="1:24" ht="18.75" customHeight="1" x14ac:dyDescent="0.25">
      <c r="A5" s="42"/>
      <c r="B5" s="42"/>
      <c r="C5" s="56" t="s">
        <v>82</v>
      </c>
      <c r="D5" s="56" t="s">
        <v>83</v>
      </c>
      <c r="E5" s="42"/>
      <c r="F5" s="56" t="s">
        <v>82</v>
      </c>
      <c r="G5" s="56" t="s">
        <v>83</v>
      </c>
      <c r="H5" s="42"/>
      <c r="I5" s="42"/>
      <c r="J5" s="57" t="s">
        <v>82</v>
      </c>
      <c r="K5" s="57" t="s">
        <v>83</v>
      </c>
      <c r="L5" s="58"/>
      <c r="M5" s="56" t="s">
        <v>82</v>
      </c>
      <c r="N5" s="56" t="s">
        <v>83</v>
      </c>
      <c r="O5" s="42"/>
      <c r="P5" s="59"/>
      <c r="Q5" s="60"/>
      <c r="R5" s="49"/>
      <c r="S5" s="49"/>
      <c r="T5" s="61"/>
      <c r="U5" s="60"/>
      <c r="X5" s="39"/>
    </row>
    <row r="6" spans="1:24" s="72" customFormat="1" ht="16.5" customHeight="1" x14ac:dyDescent="0.25">
      <c r="A6" s="57">
        <v>1</v>
      </c>
      <c r="B6" s="62" t="s">
        <v>84</v>
      </c>
      <c r="C6" s="63">
        <f>'[1]отчеты ГЗ'!H6</f>
        <v>50700</v>
      </c>
      <c r="D6" s="63">
        <f>'[1]отчеты ГЗ'!I6</f>
        <v>15367</v>
      </c>
      <c r="E6" s="64">
        <f>D6/C6</f>
        <v>0.30309664694280081</v>
      </c>
      <c r="F6" s="63">
        <f>'[1]отчеты ГЗ'!C6</f>
        <v>270</v>
      </c>
      <c r="G6" s="63">
        <f>'[1]отчеты ГЗ'!D6</f>
        <v>82</v>
      </c>
      <c r="H6" s="65">
        <f>G6/F6</f>
        <v>0.3037037037037037</v>
      </c>
      <c r="I6" s="65">
        <f>1/2*(E6+H6)</f>
        <v>0.30340017532325225</v>
      </c>
      <c r="J6" s="66">
        <f>'[1]отчеты ГЗ'!O6</f>
        <v>4</v>
      </c>
      <c r="K6" s="66">
        <f>'[1]отчеты ГЗ'!P6</f>
        <v>4</v>
      </c>
      <c r="L6" s="67">
        <f>K6/J6</f>
        <v>1</v>
      </c>
      <c r="M6" s="68">
        <f>'[1]отчеты ГЗ'!S6</f>
        <v>7</v>
      </c>
      <c r="N6" s="68">
        <f>'[1]отчеты ГЗ'!T6</f>
        <v>8</v>
      </c>
      <c r="O6" s="64">
        <v>1</v>
      </c>
      <c r="P6" s="64">
        <f>100*(0.35*I6+0.35*L6+0.3*O6)</f>
        <v>75.619006136313828</v>
      </c>
      <c r="Q6" s="69">
        <v>100</v>
      </c>
      <c r="R6" s="70">
        <f>'[1]отчеты ГЗ'!U6</f>
        <v>7800</v>
      </c>
      <c r="S6" s="70">
        <f>'[1]отчеты ГЗ'!V6</f>
        <v>3612.3925300000001</v>
      </c>
      <c r="T6" s="64">
        <f>S6/R6</f>
        <v>0.46312724743589745</v>
      </c>
      <c r="U6" s="71">
        <v>15</v>
      </c>
    </row>
    <row r="7" spans="1:24" s="72" customFormat="1" ht="16.5" customHeight="1" x14ac:dyDescent="0.25">
      <c r="A7" s="57">
        <v>2</v>
      </c>
      <c r="B7" s="62" t="s">
        <v>85</v>
      </c>
      <c r="C7" s="63">
        <f>'[1]отчеты ГЗ'!H7</f>
        <v>60200</v>
      </c>
      <c r="D7" s="63">
        <f>'[1]отчеты ГЗ'!I7</f>
        <v>25374</v>
      </c>
      <c r="E7" s="64">
        <f t="shared" ref="E7:E17" si="0">D7/C7</f>
        <v>0.42149501661129568</v>
      </c>
      <c r="F7" s="63">
        <f>'[1]отчеты ГЗ'!C7</f>
        <v>280</v>
      </c>
      <c r="G7" s="63">
        <f>'[1]отчеты ГЗ'!D7</f>
        <v>83</v>
      </c>
      <c r="H7" s="65">
        <f t="shared" ref="H7:H17" si="1">G7/F7</f>
        <v>0.29642857142857143</v>
      </c>
      <c r="I7" s="65">
        <f t="shared" ref="I7:I17" si="2">1/2*(E7+H7)</f>
        <v>0.35896179401993356</v>
      </c>
      <c r="J7" s="66">
        <f>'[1]отчеты ГЗ'!O7</f>
        <v>4</v>
      </c>
      <c r="K7" s="66">
        <f>'[1]отчеты ГЗ'!P7</f>
        <v>4</v>
      </c>
      <c r="L7" s="67">
        <f t="shared" ref="L7:L17" si="3">K7/J7</f>
        <v>1</v>
      </c>
      <c r="M7" s="68">
        <f>'[1]отчеты ГЗ'!S7</f>
        <v>1</v>
      </c>
      <c r="N7" s="68">
        <f>'[1]отчеты ГЗ'!T7</f>
        <v>1</v>
      </c>
      <c r="O7" s="64">
        <v>1</v>
      </c>
      <c r="P7" s="64">
        <f>100*(0.35*I7+0.35*L7+0.3*O7)</f>
        <v>77.563662790697663</v>
      </c>
      <c r="Q7" s="69">
        <v>100</v>
      </c>
      <c r="R7" s="70">
        <f>'[1]отчеты ГЗ'!U7</f>
        <v>3621</v>
      </c>
      <c r="S7" s="70">
        <f>'[1]отчеты ГЗ'!V7</f>
        <v>1169.78</v>
      </c>
      <c r="T7" s="64">
        <f t="shared" ref="T7:T17" si="4">S7/R7</f>
        <v>0.32305440486053577</v>
      </c>
      <c r="U7" s="71">
        <v>15</v>
      </c>
    </row>
    <row r="8" spans="1:24" s="72" customFormat="1" ht="16.5" customHeight="1" x14ac:dyDescent="0.25">
      <c r="A8" s="57">
        <v>3</v>
      </c>
      <c r="B8" s="62" t="s">
        <v>86</v>
      </c>
      <c r="C8" s="63">
        <f>'[1]отчеты ГЗ'!H8</f>
        <v>52200</v>
      </c>
      <c r="D8" s="63">
        <f>'[1]отчеты ГЗ'!I8</f>
        <v>13029</v>
      </c>
      <c r="E8" s="64">
        <f t="shared" si="0"/>
        <v>0.24959770114942528</v>
      </c>
      <c r="F8" s="63">
        <f>'[1]отчеты ГЗ'!C8</f>
        <v>180</v>
      </c>
      <c r="G8" s="63">
        <f>'[1]отчеты ГЗ'!D8</f>
        <v>67</v>
      </c>
      <c r="H8" s="65">
        <f t="shared" si="1"/>
        <v>0.37222222222222223</v>
      </c>
      <c r="I8" s="65">
        <f t="shared" si="2"/>
        <v>0.31090996168582374</v>
      </c>
      <c r="J8" s="66">
        <f>'[1]отчеты ГЗ'!O8</f>
        <v>4</v>
      </c>
      <c r="K8" s="66">
        <f>'[1]отчеты ГЗ'!P8</f>
        <v>4</v>
      </c>
      <c r="L8" s="67">
        <f t="shared" si="3"/>
        <v>1</v>
      </c>
      <c r="M8" s="68">
        <f>'[1]отчеты ГЗ'!S8</f>
        <v>1</v>
      </c>
      <c r="N8" s="68">
        <f>'[1]отчеты ГЗ'!T8</f>
        <v>0</v>
      </c>
      <c r="O8" s="64">
        <f>N8/M8</f>
        <v>0</v>
      </c>
      <c r="P8" s="64">
        <f>100*(0.35*I8+0.35*L8+0.3*O8)</f>
        <v>45.881848659003829</v>
      </c>
      <c r="Q8" s="69">
        <v>100</v>
      </c>
      <c r="R8" s="70">
        <f>'[1]отчеты ГЗ'!U8</f>
        <v>3331</v>
      </c>
      <c r="S8" s="70">
        <f>'[1]отчеты ГЗ'!V8</f>
        <v>3133.59</v>
      </c>
      <c r="T8" s="64">
        <f t="shared" si="4"/>
        <v>0.9407355148604023</v>
      </c>
      <c r="U8" s="71">
        <v>15</v>
      </c>
    </row>
    <row r="9" spans="1:24" s="72" customFormat="1" ht="16.5" customHeight="1" x14ac:dyDescent="0.25">
      <c r="A9" s="57">
        <v>4</v>
      </c>
      <c r="B9" s="62" t="s">
        <v>87</v>
      </c>
      <c r="C9" s="63">
        <f>'[1]отчеты ГЗ'!H9</f>
        <v>44500</v>
      </c>
      <c r="D9" s="63">
        <f>'[1]отчеты ГЗ'!I9</f>
        <v>4884</v>
      </c>
      <c r="E9" s="64">
        <f t="shared" si="0"/>
        <v>0.10975280898876405</v>
      </c>
      <c r="F9" s="63">
        <f>'[1]отчеты ГЗ'!C9</f>
        <v>180</v>
      </c>
      <c r="G9" s="63">
        <f>'[1]отчеты ГЗ'!D9</f>
        <v>46</v>
      </c>
      <c r="H9" s="65">
        <f t="shared" si="1"/>
        <v>0.25555555555555554</v>
      </c>
      <c r="I9" s="65">
        <f t="shared" si="2"/>
        <v>0.18265418227215979</v>
      </c>
      <c r="J9" s="66">
        <f>'[1]отчеты ГЗ'!O9</f>
        <v>4</v>
      </c>
      <c r="K9" s="66">
        <f>'[1]отчеты ГЗ'!P9</f>
        <v>4</v>
      </c>
      <c r="L9" s="67">
        <f t="shared" si="3"/>
        <v>1</v>
      </c>
      <c r="M9" s="68">
        <f>'[1]отчеты ГЗ'!S9</f>
        <v>0</v>
      </c>
      <c r="N9" s="68">
        <f>'[1]отчеты ГЗ'!T9</f>
        <v>0</v>
      </c>
      <c r="O9" s="64">
        <v>0</v>
      </c>
      <c r="P9" s="64">
        <f>100*(0.5*I9+0.5*L9+0.3*O9)</f>
        <v>59.132709113607994</v>
      </c>
      <c r="Q9" s="69">
        <v>100</v>
      </c>
      <c r="R9" s="70">
        <f>'[1]отчеты ГЗ'!U9</f>
        <v>1896</v>
      </c>
      <c r="S9" s="70">
        <f>'[1]отчеты ГЗ'!V9</f>
        <v>758.15</v>
      </c>
      <c r="T9" s="64">
        <f t="shared" si="4"/>
        <v>0.39986814345991561</v>
      </c>
      <c r="U9" s="71">
        <v>15</v>
      </c>
    </row>
    <row r="10" spans="1:24" s="72" customFormat="1" ht="16.5" customHeight="1" x14ac:dyDescent="0.25">
      <c r="A10" s="57">
        <v>5</v>
      </c>
      <c r="B10" s="62" t="s">
        <v>88</v>
      </c>
      <c r="C10" s="63">
        <f>'[1]отчеты ГЗ'!H10</f>
        <v>32500</v>
      </c>
      <c r="D10" s="63">
        <f>'[1]отчеты ГЗ'!I10</f>
        <v>8300</v>
      </c>
      <c r="E10" s="64">
        <f t="shared" si="0"/>
        <v>0.25538461538461538</v>
      </c>
      <c r="F10" s="63">
        <f>'[1]отчеты ГЗ'!C10</f>
        <v>167</v>
      </c>
      <c r="G10" s="63">
        <f>'[1]отчеты ГЗ'!D10</f>
        <v>43</v>
      </c>
      <c r="H10" s="65">
        <f t="shared" si="1"/>
        <v>0.25748502994011974</v>
      </c>
      <c r="I10" s="65">
        <f t="shared" si="2"/>
        <v>0.25643482266236756</v>
      </c>
      <c r="J10" s="66">
        <f>'[1]отчеты ГЗ'!O10</f>
        <v>4</v>
      </c>
      <c r="K10" s="66">
        <f>'[1]отчеты ГЗ'!P10</f>
        <v>4</v>
      </c>
      <c r="L10" s="67">
        <f t="shared" si="3"/>
        <v>1</v>
      </c>
      <c r="M10" s="68">
        <f>'[1]отчеты ГЗ'!S10</f>
        <v>0</v>
      </c>
      <c r="N10" s="68">
        <f>'[1]отчеты ГЗ'!T10</f>
        <v>0</v>
      </c>
      <c r="O10" s="64">
        <v>0</v>
      </c>
      <c r="P10" s="64">
        <f>100*(0.5*I10+0.5*L10+0.3*O10)</f>
        <v>62.82174113311838</v>
      </c>
      <c r="Q10" s="69">
        <v>100</v>
      </c>
      <c r="R10" s="70">
        <f>'[1]отчеты ГЗ'!U10</f>
        <v>1508</v>
      </c>
      <c r="S10" s="70">
        <f>'[1]отчеты ГЗ'!V10</f>
        <v>728.7</v>
      </c>
      <c r="T10" s="64">
        <f t="shared" si="4"/>
        <v>0.48322281167108755</v>
      </c>
      <c r="U10" s="71">
        <v>15</v>
      </c>
    </row>
    <row r="11" spans="1:24" s="72" customFormat="1" ht="15.75" customHeight="1" x14ac:dyDescent="0.25">
      <c r="A11" s="57">
        <v>6</v>
      </c>
      <c r="B11" s="62" t="s">
        <v>89</v>
      </c>
      <c r="C11" s="63">
        <f>'[1]отчеты ГЗ'!H11</f>
        <v>25500</v>
      </c>
      <c r="D11" s="63">
        <f>'[1]отчеты ГЗ'!I11</f>
        <v>8600</v>
      </c>
      <c r="E11" s="64">
        <f t="shared" si="0"/>
        <v>0.33725490196078434</v>
      </c>
      <c r="F11" s="63">
        <f>'[1]отчеты ГЗ'!C11</f>
        <v>120</v>
      </c>
      <c r="G11" s="63">
        <f>'[1]отчеты ГЗ'!D11</f>
        <v>55</v>
      </c>
      <c r="H11" s="65">
        <f t="shared" si="1"/>
        <v>0.45833333333333331</v>
      </c>
      <c r="I11" s="65">
        <f t="shared" si="2"/>
        <v>0.39779411764705885</v>
      </c>
      <c r="J11" s="66">
        <f>'[1]отчеты ГЗ'!O11</f>
        <v>3</v>
      </c>
      <c r="K11" s="66">
        <f>'[1]отчеты ГЗ'!P11</f>
        <v>5</v>
      </c>
      <c r="L11" s="67">
        <v>1</v>
      </c>
      <c r="M11" s="68">
        <f>'[1]отчеты ГЗ'!S11</f>
        <v>2</v>
      </c>
      <c r="N11" s="68">
        <f>'[1]отчеты ГЗ'!T11</f>
        <v>2</v>
      </c>
      <c r="O11" s="64">
        <f>N11/M11</f>
        <v>1</v>
      </c>
      <c r="P11" s="64">
        <f>100*(0.35*I11+0.35*L11+0.3*O11)</f>
        <v>78.922794117647058</v>
      </c>
      <c r="Q11" s="69">
        <v>100</v>
      </c>
      <c r="R11" s="70">
        <f>'[1]отчеты ГЗ'!U11</f>
        <v>2080</v>
      </c>
      <c r="S11" s="70">
        <f>'[1]отчеты ГЗ'!V11</f>
        <v>737.84559999999999</v>
      </c>
      <c r="T11" s="64">
        <f t="shared" si="4"/>
        <v>0.35473346153846153</v>
      </c>
      <c r="U11" s="71">
        <v>15</v>
      </c>
    </row>
    <row r="12" spans="1:24" s="72" customFormat="1" ht="16.5" customHeight="1" x14ac:dyDescent="0.25">
      <c r="A12" s="57">
        <v>7</v>
      </c>
      <c r="B12" s="62" t="s">
        <v>90</v>
      </c>
      <c r="C12" s="63">
        <f>'[1]отчеты ГЗ'!H12</f>
        <v>42500</v>
      </c>
      <c r="D12" s="63">
        <f>'[1]отчеты ГЗ'!I12</f>
        <v>14813</v>
      </c>
      <c r="E12" s="64">
        <f t="shared" si="0"/>
        <v>0.34854117647058824</v>
      </c>
      <c r="F12" s="63">
        <f>'[1]отчеты ГЗ'!C12</f>
        <v>280</v>
      </c>
      <c r="G12" s="63">
        <f>'[1]отчеты ГЗ'!D12</f>
        <v>144</v>
      </c>
      <c r="H12" s="65">
        <f t="shared" si="1"/>
        <v>0.51428571428571423</v>
      </c>
      <c r="I12" s="65">
        <f t="shared" si="2"/>
        <v>0.43141344537815124</v>
      </c>
      <c r="J12" s="66">
        <f>'[1]отчеты ГЗ'!O12</f>
        <v>4</v>
      </c>
      <c r="K12" s="66">
        <f>'[1]отчеты ГЗ'!P12</f>
        <v>4</v>
      </c>
      <c r="L12" s="67">
        <f t="shared" si="3"/>
        <v>1</v>
      </c>
      <c r="M12" s="68">
        <f>'[1]отчеты ГЗ'!S12</f>
        <v>0</v>
      </c>
      <c r="N12" s="68">
        <f>'[1]отчеты ГЗ'!T12</f>
        <v>0</v>
      </c>
      <c r="O12" s="64">
        <v>0</v>
      </c>
      <c r="P12" s="64">
        <f>100*(0.5*I12+0.5*L12+0.3*O12)</f>
        <v>71.570672268907572</v>
      </c>
      <c r="Q12" s="69">
        <v>100</v>
      </c>
      <c r="R12" s="70">
        <f>'[1]отчеты ГЗ'!U12</f>
        <v>6760</v>
      </c>
      <c r="S12" s="70">
        <f>'[1]отчеты ГЗ'!V12</f>
        <v>4157.79</v>
      </c>
      <c r="T12" s="64">
        <f t="shared" si="4"/>
        <v>0.61505769230769225</v>
      </c>
      <c r="U12" s="71">
        <v>15</v>
      </c>
    </row>
    <row r="13" spans="1:24" s="72" customFormat="1" ht="16.5" customHeight="1" x14ac:dyDescent="0.25">
      <c r="A13" s="57">
        <v>8</v>
      </c>
      <c r="B13" s="62" t="s">
        <v>91</v>
      </c>
      <c r="C13" s="63">
        <f>'[1]отчеты ГЗ'!H13</f>
        <v>30800</v>
      </c>
      <c r="D13" s="63">
        <f>'[1]отчеты ГЗ'!I13</f>
        <v>6900</v>
      </c>
      <c r="E13" s="64">
        <f t="shared" si="0"/>
        <v>0.22402597402597402</v>
      </c>
      <c r="F13" s="63">
        <f>'[1]отчеты ГЗ'!C13</f>
        <v>84</v>
      </c>
      <c r="G13" s="63">
        <f>'[1]отчеты ГЗ'!D13</f>
        <v>38</v>
      </c>
      <c r="H13" s="65">
        <f t="shared" si="1"/>
        <v>0.45238095238095238</v>
      </c>
      <c r="I13" s="65">
        <f t="shared" si="2"/>
        <v>0.33820346320346317</v>
      </c>
      <c r="J13" s="66">
        <f>'[1]отчеты ГЗ'!O13</f>
        <v>3</v>
      </c>
      <c r="K13" s="66">
        <f>'[1]отчеты ГЗ'!P13</f>
        <v>4</v>
      </c>
      <c r="L13" s="67">
        <v>1</v>
      </c>
      <c r="M13" s="68">
        <f>'[1]отчеты ГЗ'!S13</f>
        <v>0</v>
      </c>
      <c r="N13" s="68">
        <f>'[1]отчеты ГЗ'!T13</f>
        <v>0</v>
      </c>
      <c r="O13" s="64">
        <v>0</v>
      </c>
      <c r="P13" s="64">
        <f>100*(0.5*I13+0.5*L13+0.3*O13)</f>
        <v>66.910173160173159</v>
      </c>
      <c r="Q13" s="69">
        <v>100</v>
      </c>
      <c r="R13" s="70">
        <f>'[1]отчеты ГЗ'!U13</f>
        <v>2392</v>
      </c>
      <c r="S13" s="70">
        <f>'[1]отчеты ГЗ'!V13</f>
        <v>2254.5855000000001</v>
      </c>
      <c r="T13" s="64">
        <f t="shared" si="4"/>
        <v>0.94255246655518399</v>
      </c>
      <c r="U13" s="71">
        <v>15</v>
      </c>
    </row>
    <row r="14" spans="1:24" s="72" customFormat="1" ht="16.5" customHeight="1" x14ac:dyDescent="0.25">
      <c r="A14" s="57">
        <v>9</v>
      </c>
      <c r="B14" s="62" t="s">
        <v>92</v>
      </c>
      <c r="C14" s="63">
        <f>'[1]отчеты ГЗ'!H14</f>
        <v>13050</v>
      </c>
      <c r="D14" s="63">
        <f>'[1]отчеты ГЗ'!I14</f>
        <v>1473</v>
      </c>
      <c r="E14" s="64">
        <f t="shared" si="0"/>
        <v>0.1128735632183908</v>
      </c>
      <c r="F14" s="63">
        <f>'[1]отчеты ГЗ'!C14</f>
        <v>103</v>
      </c>
      <c r="G14" s="63">
        <f>'[1]отчеты ГЗ'!D14</f>
        <v>22</v>
      </c>
      <c r="H14" s="65">
        <f t="shared" si="1"/>
        <v>0.21359223300970873</v>
      </c>
      <c r="I14" s="65">
        <f t="shared" si="2"/>
        <v>0.16323289811404976</v>
      </c>
      <c r="J14" s="66">
        <f>'[1]отчеты ГЗ'!O14</f>
        <v>4</v>
      </c>
      <c r="K14" s="66">
        <f>'[1]отчеты ГЗ'!P14</f>
        <v>6</v>
      </c>
      <c r="L14" s="67">
        <v>1</v>
      </c>
      <c r="M14" s="68">
        <f>'[1]отчеты ГЗ'!S14</f>
        <v>0</v>
      </c>
      <c r="N14" s="68">
        <f>'[1]отчеты ГЗ'!T14</f>
        <v>0</v>
      </c>
      <c r="O14" s="64">
        <v>0</v>
      </c>
      <c r="P14" s="64">
        <f>100*(0.5*I14+0.5*L14+0.3*O14)</f>
        <v>58.161644905702495</v>
      </c>
      <c r="Q14" s="69">
        <v>100</v>
      </c>
      <c r="R14" s="70">
        <f>'[1]отчеты ГЗ'!U14</f>
        <v>728</v>
      </c>
      <c r="S14" s="70">
        <f>'[1]отчеты ГЗ'!V14</f>
        <v>121</v>
      </c>
      <c r="T14" s="64">
        <f t="shared" si="4"/>
        <v>0.1662087912087912</v>
      </c>
      <c r="U14" s="71">
        <v>15</v>
      </c>
    </row>
    <row r="15" spans="1:24" s="72" customFormat="1" ht="16.5" customHeight="1" x14ac:dyDescent="0.25">
      <c r="A15" s="57">
        <v>10</v>
      </c>
      <c r="B15" s="62" t="s">
        <v>93</v>
      </c>
      <c r="C15" s="63">
        <f>'[1]отчеты ГЗ'!H15</f>
        <v>15700</v>
      </c>
      <c r="D15" s="63">
        <f>'[1]отчеты ГЗ'!I15</f>
        <v>4000</v>
      </c>
      <c r="E15" s="64">
        <f t="shared" si="0"/>
        <v>0.25477707006369427</v>
      </c>
      <c r="F15" s="63">
        <f>'[1]отчеты ГЗ'!C15</f>
        <v>98</v>
      </c>
      <c r="G15" s="63">
        <f>'[1]отчеты ГЗ'!D15</f>
        <v>25</v>
      </c>
      <c r="H15" s="65">
        <f t="shared" si="1"/>
        <v>0.25510204081632654</v>
      </c>
      <c r="I15" s="65">
        <f t="shared" si="2"/>
        <v>0.2549395554400104</v>
      </c>
      <c r="J15" s="66">
        <f>'[1]отчеты ГЗ'!O15</f>
        <v>4</v>
      </c>
      <c r="K15" s="66">
        <f>'[1]отчеты ГЗ'!P15</f>
        <v>3</v>
      </c>
      <c r="L15" s="67">
        <f t="shared" si="3"/>
        <v>0.75</v>
      </c>
      <c r="M15" s="68">
        <f>'[1]отчеты ГЗ'!S15</f>
        <v>0</v>
      </c>
      <c r="N15" s="68">
        <f>'[1]отчеты ГЗ'!T15</f>
        <v>0</v>
      </c>
      <c r="O15" s="64">
        <v>0</v>
      </c>
      <c r="P15" s="64">
        <f>100*(0.5*I15+0.5*L15+0.3*O15)</f>
        <v>50.24697777200052</v>
      </c>
      <c r="Q15" s="69">
        <v>100</v>
      </c>
      <c r="R15" s="70">
        <f>'[1]отчеты ГЗ'!U15</f>
        <v>1071</v>
      </c>
      <c r="S15" s="70">
        <f>'[1]отчеты ГЗ'!V15</f>
        <v>367.7</v>
      </c>
      <c r="T15" s="64">
        <f t="shared" si="4"/>
        <v>0.34332399626517274</v>
      </c>
      <c r="U15" s="71">
        <v>15</v>
      </c>
    </row>
    <row r="16" spans="1:24" s="72" customFormat="1" ht="16.5" customHeight="1" x14ac:dyDescent="0.25">
      <c r="A16" s="57">
        <v>11</v>
      </c>
      <c r="B16" s="62" t="s">
        <v>94</v>
      </c>
      <c r="C16" s="63">
        <f>'[1]отчеты ГЗ'!H16</f>
        <v>11500</v>
      </c>
      <c r="D16" s="63">
        <f>'[1]отчеты ГЗ'!I16</f>
        <v>1770</v>
      </c>
      <c r="E16" s="64">
        <f t="shared" si="0"/>
        <v>0.15391304347826087</v>
      </c>
      <c r="F16" s="63">
        <f>'[1]отчеты ГЗ'!C16</f>
        <v>90</v>
      </c>
      <c r="G16" s="63">
        <f>'[1]отчеты ГЗ'!D16</f>
        <v>17</v>
      </c>
      <c r="H16" s="65">
        <f t="shared" si="1"/>
        <v>0.18888888888888888</v>
      </c>
      <c r="I16" s="65">
        <f t="shared" si="2"/>
        <v>0.17140096618357487</v>
      </c>
      <c r="J16" s="66">
        <f>'[1]отчеты ГЗ'!O16</f>
        <v>3</v>
      </c>
      <c r="K16" s="66">
        <f>'[1]отчеты ГЗ'!P16</f>
        <v>4</v>
      </c>
      <c r="L16" s="67">
        <v>1</v>
      </c>
      <c r="M16" s="68">
        <f>'[1]отчеты ГЗ'!S16</f>
        <v>1</v>
      </c>
      <c r="N16" s="68">
        <f>'[1]отчеты ГЗ'!T16</f>
        <v>1</v>
      </c>
      <c r="O16" s="64">
        <v>1</v>
      </c>
      <c r="P16" s="64">
        <f>100*(0.35*I16+0.35*L16+0.3*O16)</f>
        <v>70.999033816425111</v>
      </c>
      <c r="Q16" s="69">
        <v>100</v>
      </c>
      <c r="R16" s="70">
        <f>'[1]отчеты ГЗ'!U16</f>
        <v>600</v>
      </c>
      <c r="S16" s="70">
        <f>'[1]отчеты ГЗ'!V16</f>
        <v>106.2</v>
      </c>
      <c r="T16" s="64">
        <f t="shared" si="4"/>
        <v>0.17700000000000002</v>
      </c>
      <c r="U16" s="71">
        <v>15</v>
      </c>
    </row>
    <row r="17" spans="1:24" s="72" customFormat="1" ht="16.5" customHeight="1" x14ac:dyDescent="0.25">
      <c r="A17" s="57">
        <v>12</v>
      </c>
      <c r="B17" s="62" t="s">
        <v>95</v>
      </c>
      <c r="C17" s="63">
        <f>'[1]отчеты ГЗ'!H17</f>
        <v>10540</v>
      </c>
      <c r="D17" s="63">
        <f>'[1]отчеты ГЗ'!I17</f>
        <v>5875</v>
      </c>
      <c r="E17" s="64">
        <f t="shared" si="0"/>
        <v>0.55740037950664134</v>
      </c>
      <c r="F17" s="63">
        <f>'[1]отчеты ГЗ'!C17</f>
        <v>85</v>
      </c>
      <c r="G17" s="63">
        <f>'[1]отчеты ГЗ'!D17</f>
        <v>81</v>
      </c>
      <c r="H17" s="65">
        <f t="shared" si="1"/>
        <v>0.95294117647058818</v>
      </c>
      <c r="I17" s="65">
        <f t="shared" si="2"/>
        <v>0.75517077798861476</v>
      </c>
      <c r="J17" s="66">
        <f>'[1]отчеты ГЗ'!O17</f>
        <v>1</v>
      </c>
      <c r="K17" s="66">
        <f>'[1]отчеты ГЗ'!P17</f>
        <v>1</v>
      </c>
      <c r="L17" s="67">
        <f t="shared" si="3"/>
        <v>1</v>
      </c>
      <c r="M17" s="68">
        <f>'[1]отчеты ГЗ'!S17</f>
        <v>2</v>
      </c>
      <c r="N17" s="68">
        <f>'[1]отчеты ГЗ'!T17</f>
        <v>0</v>
      </c>
      <c r="O17" s="64">
        <v>0</v>
      </c>
      <c r="P17" s="64">
        <f>100*(0.35*I17+0.35*L17+0.3*O17)</f>
        <v>61.43097722960151</v>
      </c>
      <c r="Q17" s="69">
        <v>100</v>
      </c>
      <c r="R17" s="70">
        <f>'[1]отчеты ГЗ'!U17</f>
        <v>300</v>
      </c>
      <c r="S17" s="70">
        <f>'[1]отчеты ГЗ'!V17</f>
        <v>62</v>
      </c>
      <c r="T17" s="64">
        <f t="shared" si="4"/>
        <v>0.20666666666666667</v>
      </c>
      <c r="U17" s="71">
        <v>15</v>
      </c>
    </row>
    <row r="18" spans="1:24" s="77" customFormat="1" ht="16.5" customHeight="1" x14ac:dyDescent="0.25">
      <c r="A18" s="73"/>
      <c r="B18" s="74" t="s">
        <v>96</v>
      </c>
      <c r="C18" s="75">
        <f>SUM(C6:C17)</f>
        <v>389690</v>
      </c>
      <c r="D18" s="75">
        <f>SUM(D6:D17)</f>
        <v>110385</v>
      </c>
      <c r="E18" s="64"/>
      <c r="F18" s="75">
        <f>SUM(F6:F17)</f>
        <v>1937</v>
      </c>
      <c r="G18" s="75">
        <f>SUM(G6:G17)</f>
        <v>703</v>
      </c>
      <c r="H18" s="65"/>
      <c r="I18" s="65"/>
      <c r="J18" s="75">
        <f>SUM(J6:J17)</f>
        <v>42</v>
      </c>
      <c r="K18" s="75">
        <f>SUM(K6:K17)</f>
        <v>47</v>
      </c>
      <c r="L18" s="67"/>
      <c r="M18" s="75">
        <f>SUM(M6:M17)</f>
        <v>14</v>
      </c>
      <c r="N18" s="75">
        <f>SUM(N6:N17)</f>
        <v>12</v>
      </c>
      <c r="O18" s="64"/>
      <c r="P18" s="64"/>
      <c r="Q18" s="69"/>
      <c r="R18" s="76">
        <f>SUM(R6:R17)</f>
        <v>32087</v>
      </c>
      <c r="S18" s="76">
        <f>SUM(S6:S17)</f>
        <v>17209.733630000002</v>
      </c>
      <c r="T18" s="64"/>
      <c r="U18" s="71"/>
    </row>
    <row r="19" spans="1:24" s="89" customFormat="1" ht="16.5" customHeight="1" x14ac:dyDescent="0.25">
      <c r="A19" s="78"/>
      <c r="B19" s="79"/>
      <c r="C19" s="80"/>
      <c r="D19" s="80"/>
      <c r="E19" s="81"/>
      <c r="F19" s="78"/>
      <c r="G19" s="78"/>
      <c r="H19" s="81"/>
      <c r="I19" s="81"/>
      <c r="J19" s="82"/>
      <c r="K19" s="80"/>
      <c r="L19" s="81"/>
      <c r="M19" s="83"/>
      <c r="N19" s="83"/>
      <c r="O19" s="81"/>
      <c r="P19" s="84"/>
      <c r="Q19" s="85"/>
      <c r="R19" s="86"/>
      <c r="S19" s="86"/>
      <c r="T19" s="87"/>
      <c r="U19" s="87"/>
      <c r="V19" s="81"/>
      <c r="W19" s="81"/>
      <c r="X19" s="88"/>
    </row>
    <row r="20" spans="1:24" ht="32.25" customHeight="1" x14ac:dyDescent="0.25">
      <c r="A20" s="49"/>
      <c r="B20" s="42" t="s">
        <v>67</v>
      </c>
      <c r="C20" s="90" t="s">
        <v>68</v>
      </c>
      <c r="D20" s="91"/>
      <c r="E20" s="91"/>
      <c r="F20" s="91"/>
      <c r="G20" s="91"/>
      <c r="H20" s="92"/>
      <c r="I20" s="48" t="s">
        <v>69</v>
      </c>
      <c r="J20" s="43" t="s">
        <v>70</v>
      </c>
      <c r="K20" s="44"/>
      <c r="L20" s="45"/>
      <c r="M20" s="42" t="s">
        <v>71</v>
      </c>
      <c r="N20" s="42"/>
      <c r="O20" s="42"/>
      <c r="P20" s="93" t="s">
        <v>72</v>
      </c>
      <c r="Q20" s="94" t="s">
        <v>73</v>
      </c>
      <c r="R20" s="42" t="s">
        <v>74</v>
      </c>
      <c r="S20" s="42"/>
      <c r="T20" s="42" t="s">
        <v>75</v>
      </c>
      <c r="U20" s="94" t="s">
        <v>73</v>
      </c>
      <c r="V20" s="81"/>
      <c r="W20" s="95"/>
      <c r="X20" s="39"/>
    </row>
    <row r="21" spans="1:24" ht="52.5" customHeight="1" x14ac:dyDescent="0.25">
      <c r="A21" s="49"/>
      <c r="B21" s="42"/>
      <c r="C21" s="96" t="s">
        <v>76</v>
      </c>
      <c r="D21" s="97"/>
      <c r="E21" s="42" t="s">
        <v>69</v>
      </c>
      <c r="F21" s="96" t="s">
        <v>77</v>
      </c>
      <c r="G21" s="97"/>
      <c r="H21" s="42" t="s">
        <v>69</v>
      </c>
      <c r="I21" s="54"/>
      <c r="J21" s="98" t="s">
        <v>97</v>
      </c>
      <c r="K21" s="99"/>
      <c r="L21" s="51" t="s">
        <v>79</v>
      </c>
      <c r="M21" s="49" t="s">
        <v>80</v>
      </c>
      <c r="N21" s="49"/>
      <c r="O21" s="42" t="s">
        <v>81</v>
      </c>
      <c r="P21" s="93"/>
      <c r="Q21" s="94"/>
      <c r="R21" s="49" t="s">
        <v>82</v>
      </c>
      <c r="S21" s="49" t="s">
        <v>83</v>
      </c>
      <c r="T21" s="42"/>
      <c r="U21" s="94"/>
      <c r="X21" s="39"/>
    </row>
    <row r="22" spans="1:24" ht="20.25" customHeight="1" x14ac:dyDescent="0.25">
      <c r="A22" s="49"/>
      <c r="B22" s="42"/>
      <c r="C22" s="56" t="s">
        <v>82</v>
      </c>
      <c r="D22" s="56" t="s">
        <v>83</v>
      </c>
      <c r="E22" s="42"/>
      <c r="F22" s="56" t="s">
        <v>82</v>
      </c>
      <c r="G22" s="56" t="s">
        <v>83</v>
      </c>
      <c r="H22" s="42"/>
      <c r="I22" s="61"/>
      <c r="J22" s="56" t="s">
        <v>82</v>
      </c>
      <c r="K22" s="56" t="s">
        <v>83</v>
      </c>
      <c r="L22" s="58"/>
      <c r="M22" s="56" t="s">
        <v>82</v>
      </c>
      <c r="N22" s="56" t="s">
        <v>83</v>
      </c>
      <c r="O22" s="42"/>
      <c r="P22" s="93"/>
      <c r="Q22" s="94"/>
      <c r="R22" s="49"/>
      <c r="S22" s="49"/>
      <c r="T22" s="42"/>
      <c r="U22" s="94"/>
      <c r="X22" s="39"/>
    </row>
    <row r="23" spans="1:24" s="72" customFormat="1" ht="16.5" customHeight="1" x14ac:dyDescent="0.25">
      <c r="A23" s="57">
        <v>13</v>
      </c>
      <c r="B23" s="100" t="s">
        <v>98</v>
      </c>
      <c r="C23" s="101">
        <f>'[1]отчеты ГЗ'!G24</f>
        <v>49187</v>
      </c>
      <c r="D23" s="101">
        <f>'[1]отчеты ГЗ'!H24</f>
        <v>8920</v>
      </c>
      <c r="E23" s="64">
        <f>D23/C23</f>
        <v>0.18134873035558177</v>
      </c>
      <c r="F23" s="68">
        <f>'[1]отчеты ГЗ'!C24</f>
        <v>80</v>
      </c>
      <c r="G23" s="68">
        <f>'[1]отчеты ГЗ'!D24</f>
        <v>65</v>
      </c>
      <c r="H23" s="65">
        <f>G23/F23</f>
        <v>0.8125</v>
      </c>
      <c r="I23" s="65">
        <f>1/2*(E23+H23)</f>
        <v>0.49692436517779087</v>
      </c>
      <c r="J23" s="68">
        <f>'[1]отчеты ГЗ'!L24</f>
        <v>140</v>
      </c>
      <c r="K23" s="68">
        <f>'[1]отчеты ГЗ'!M24</f>
        <v>21</v>
      </c>
      <c r="L23" s="102">
        <f>K23/J23</f>
        <v>0.15</v>
      </c>
      <c r="M23" s="103">
        <f>'[1]отчеты ГЗ'!R24</f>
        <v>6</v>
      </c>
      <c r="N23" s="103">
        <f>'[1]отчеты ГЗ'!S24</f>
        <v>6</v>
      </c>
      <c r="O23" s="104">
        <v>1</v>
      </c>
      <c r="P23" s="64">
        <f>100*(0.35*I23+0.35*L23+0.3*O23)</f>
        <v>52.642352781222677</v>
      </c>
      <c r="Q23" s="105">
        <v>100</v>
      </c>
      <c r="R23" s="70">
        <f>'[1]отчеты ГЗ'!T24</f>
        <v>3000</v>
      </c>
      <c r="S23" s="70">
        <f>'[1]отчеты ГЗ'!U24</f>
        <v>2269.6840000000002</v>
      </c>
      <c r="T23" s="64">
        <f>S23/R23</f>
        <v>0.75656133333333342</v>
      </c>
      <c r="U23" s="105">
        <v>15</v>
      </c>
    </row>
    <row r="24" spans="1:24" s="72" customFormat="1" ht="16.5" customHeight="1" x14ac:dyDescent="0.25">
      <c r="A24" s="57">
        <v>14</v>
      </c>
      <c r="B24" s="100" t="s">
        <v>99</v>
      </c>
      <c r="C24" s="101">
        <f>'[1]отчеты ГЗ'!G25</f>
        <v>27169</v>
      </c>
      <c r="D24" s="101">
        <f>'[1]отчеты ГЗ'!H25</f>
        <v>12000</v>
      </c>
      <c r="E24" s="64">
        <f t="shared" ref="E24:E33" si="5">D24/C24</f>
        <v>0.44167985571791379</v>
      </c>
      <c r="F24" s="68">
        <f>'[1]отчеты ГЗ'!C25</f>
        <v>45</v>
      </c>
      <c r="G24" s="68">
        <f>'[1]отчеты ГЗ'!D25</f>
        <v>5</v>
      </c>
      <c r="H24" s="65">
        <f t="shared" ref="H24:H33" si="6">G24/F24</f>
        <v>0.1111111111111111</v>
      </c>
      <c r="I24" s="65">
        <f t="shared" ref="I24:I33" si="7">1/2*(E24+H24)</f>
        <v>0.27639548341451248</v>
      </c>
      <c r="J24" s="68">
        <f>'[1]отчеты ГЗ'!L25</f>
        <v>25</v>
      </c>
      <c r="K24" s="68">
        <f>'[1]отчеты ГЗ'!M25</f>
        <v>17</v>
      </c>
      <c r="L24" s="102">
        <f t="shared" ref="L24:L33" si="8">K24/J24</f>
        <v>0.68</v>
      </c>
      <c r="M24" s="103">
        <f>'[1]отчеты ГЗ'!R25</f>
        <v>0</v>
      </c>
      <c r="N24" s="103">
        <f>'[1]отчеты ГЗ'!S25</f>
        <v>0</v>
      </c>
      <c r="O24" s="104">
        <v>0</v>
      </c>
      <c r="P24" s="64">
        <f>100*(0.5*I24+0.5*L24+0.3*O24)</f>
        <v>47.819774170725623</v>
      </c>
      <c r="Q24" s="105">
        <v>100</v>
      </c>
      <c r="R24" s="70">
        <f>'[1]отчеты ГЗ'!T25</f>
        <v>2200</v>
      </c>
      <c r="S24" s="70">
        <f>'[1]отчеты ГЗ'!U25</f>
        <v>0</v>
      </c>
      <c r="T24" s="64">
        <f t="shared" ref="T24:T33" si="9">S24/R24</f>
        <v>0</v>
      </c>
      <c r="U24" s="105">
        <v>0</v>
      </c>
    </row>
    <row r="25" spans="1:24" s="72" customFormat="1" ht="16.5" customHeight="1" x14ac:dyDescent="0.25">
      <c r="A25" s="57">
        <v>15</v>
      </c>
      <c r="B25" s="100" t="s">
        <v>100</v>
      </c>
      <c r="C25" s="101">
        <f>'[1]отчеты ГЗ'!G26</f>
        <v>23432</v>
      </c>
      <c r="D25" s="101">
        <f>'[1]отчеты ГЗ'!H26</f>
        <v>1989</v>
      </c>
      <c r="E25" s="64">
        <f t="shared" si="5"/>
        <v>8.4883919426425397E-2</v>
      </c>
      <c r="F25" s="68">
        <f>'[1]отчеты ГЗ'!C26</f>
        <v>45</v>
      </c>
      <c r="G25" s="68">
        <v>14</v>
      </c>
      <c r="H25" s="65">
        <f t="shared" si="6"/>
        <v>0.31111111111111112</v>
      </c>
      <c r="I25" s="65">
        <f t="shared" si="7"/>
        <v>0.19799751526876824</v>
      </c>
      <c r="J25" s="68">
        <f>'[1]отчеты ГЗ'!L26</f>
        <v>25</v>
      </c>
      <c r="K25" s="68">
        <f>'[1]отчеты ГЗ'!M26</f>
        <v>16</v>
      </c>
      <c r="L25" s="102">
        <f t="shared" si="8"/>
        <v>0.64</v>
      </c>
      <c r="M25" s="103">
        <f>'[1]отчеты ГЗ'!R26</f>
        <v>0</v>
      </c>
      <c r="N25" s="103">
        <f>'[1]отчеты ГЗ'!S26</f>
        <v>0</v>
      </c>
      <c r="O25" s="104">
        <v>0</v>
      </c>
      <c r="P25" s="64">
        <f>100*(0.5*I25+0.5*L25+0.3*O25)</f>
        <v>41.899875763438409</v>
      </c>
      <c r="Q25" s="105">
        <v>100</v>
      </c>
      <c r="R25" s="70">
        <f>'[1]отчеты ГЗ'!T26</f>
        <v>1455.9</v>
      </c>
      <c r="S25" s="70">
        <f>'[1]отчеты ГЗ'!U26</f>
        <v>497.9</v>
      </c>
      <c r="T25" s="64">
        <f t="shared" si="9"/>
        <v>0.341987773885569</v>
      </c>
      <c r="U25" s="105">
        <v>15</v>
      </c>
    </row>
    <row r="26" spans="1:24" s="72" customFormat="1" ht="16.5" customHeight="1" x14ac:dyDescent="0.25">
      <c r="A26" s="57">
        <v>16</v>
      </c>
      <c r="B26" s="100" t="s">
        <v>101</v>
      </c>
      <c r="C26" s="101">
        <f>'[1]отчеты ГЗ'!G27</f>
        <v>9393</v>
      </c>
      <c r="D26" s="101">
        <f>'[1]отчеты ГЗ'!H27</f>
        <v>2400</v>
      </c>
      <c r="E26" s="64">
        <f t="shared" si="5"/>
        <v>0.25550942190993292</v>
      </c>
      <c r="F26" s="68">
        <f>'[1]отчеты ГЗ'!C27</f>
        <v>10</v>
      </c>
      <c r="G26" s="68">
        <f>'[1]отчеты ГЗ'!D27</f>
        <v>4</v>
      </c>
      <c r="H26" s="65">
        <f t="shared" si="6"/>
        <v>0.4</v>
      </c>
      <c r="I26" s="65">
        <f t="shared" si="7"/>
        <v>0.32775471095496644</v>
      </c>
      <c r="J26" s="68">
        <f>'[1]отчеты ГЗ'!L27</f>
        <v>50</v>
      </c>
      <c r="K26" s="68">
        <f>'[1]отчеты ГЗ'!M27</f>
        <v>12</v>
      </c>
      <c r="L26" s="102">
        <f t="shared" si="8"/>
        <v>0.24</v>
      </c>
      <c r="M26" s="103">
        <f>'[1]отчеты ГЗ'!R27</f>
        <v>0</v>
      </c>
      <c r="N26" s="103">
        <f>'[1]отчеты ГЗ'!S27</f>
        <v>0</v>
      </c>
      <c r="O26" s="104">
        <v>0</v>
      </c>
      <c r="P26" s="64">
        <f>100*(0.5*I26+0.5*L26+0.3*O26)</f>
        <v>28.387735547748321</v>
      </c>
      <c r="Q26" s="105">
        <v>100</v>
      </c>
      <c r="R26" s="70">
        <f>'[1]отчеты ГЗ'!T27</f>
        <v>400</v>
      </c>
      <c r="S26" s="70">
        <f>'[1]отчеты ГЗ'!U27</f>
        <v>99.75</v>
      </c>
      <c r="T26" s="64">
        <f t="shared" si="9"/>
        <v>0.24937500000000001</v>
      </c>
      <c r="U26" s="105">
        <v>15</v>
      </c>
    </row>
    <row r="27" spans="1:24" s="72" customFormat="1" ht="16.5" customHeight="1" x14ac:dyDescent="0.25">
      <c r="A27" s="57">
        <v>17</v>
      </c>
      <c r="B27" s="100" t="s">
        <v>102</v>
      </c>
      <c r="C27" s="101">
        <f>'[1]отчеты ГЗ'!G28</f>
        <v>11211</v>
      </c>
      <c r="D27" s="101">
        <f>'[1]отчеты ГЗ'!H28</f>
        <v>2800</v>
      </c>
      <c r="E27" s="64">
        <f t="shared" si="5"/>
        <v>0.24975470520024975</v>
      </c>
      <c r="F27" s="68">
        <f>'[1]отчеты ГЗ'!C28</f>
        <v>61</v>
      </c>
      <c r="G27" s="68">
        <f>'[1]отчеты ГЗ'!D28</f>
        <v>20</v>
      </c>
      <c r="H27" s="65">
        <f t="shared" si="6"/>
        <v>0.32786885245901637</v>
      </c>
      <c r="I27" s="65">
        <f t="shared" si="7"/>
        <v>0.28881177882963305</v>
      </c>
      <c r="J27" s="68">
        <f>'[1]отчеты ГЗ'!L28</f>
        <v>20</v>
      </c>
      <c r="K27" s="68">
        <f>'[1]отчеты ГЗ'!M28</f>
        <v>10</v>
      </c>
      <c r="L27" s="102">
        <f t="shared" si="8"/>
        <v>0.5</v>
      </c>
      <c r="M27" s="103">
        <f>'[1]отчеты ГЗ'!R28</f>
        <v>0</v>
      </c>
      <c r="N27" s="103">
        <f>'[1]отчеты ГЗ'!S28</f>
        <v>0</v>
      </c>
      <c r="O27" s="104">
        <v>0</v>
      </c>
      <c r="P27" s="64">
        <f>100*(0.5*I27+0.5*L27+0.3*O27)</f>
        <v>39.44058894148165</v>
      </c>
      <c r="Q27" s="105">
        <v>100</v>
      </c>
      <c r="R27" s="70">
        <f>'[1]отчеты ГЗ'!T28</f>
        <v>512.5</v>
      </c>
      <c r="S27" s="70">
        <f>'[1]отчеты ГЗ'!U28</f>
        <v>188.1</v>
      </c>
      <c r="T27" s="64">
        <f t="shared" si="9"/>
        <v>0.36702439024390243</v>
      </c>
      <c r="U27" s="105">
        <v>15</v>
      </c>
    </row>
    <row r="28" spans="1:24" s="72" customFormat="1" ht="16.5" customHeight="1" x14ac:dyDescent="0.25">
      <c r="A28" s="57">
        <v>18</v>
      </c>
      <c r="B28" s="100" t="s">
        <v>103</v>
      </c>
      <c r="C28" s="101">
        <f>'[1]отчеты ГЗ'!G29</f>
        <v>8181</v>
      </c>
      <c r="D28" s="101">
        <f>'[1]отчеты ГЗ'!H29</f>
        <v>2550</v>
      </c>
      <c r="E28" s="64">
        <f t="shared" si="5"/>
        <v>0.31169783645031168</v>
      </c>
      <c r="F28" s="68">
        <f>'[1]отчеты ГЗ'!C29</f>
        <v>19</v>
      </c>
      <c r="G28" s="68">
        <f>'[1]отчеты ГЗ'!D29</f>
        <v>5</v>
      </c>
      <c r="H28" s="65">
        <f t="shared" si="6"/>
        <v>0.26315789473684209</v>
      </c>
      <c r="I28" s="65">
        <f t="shared" si="7"/>
        <v>0.28742786559357691</v>
      </c>
      <c r="J28" s="68">
        <f>'[1]отчеты ГЗ'!L29</f>
        <v>4</v>
      </c>
      <c r="K28" s="68">
        <f>'[1]отчеты ГЗ'!M29</f>
        <v>2</v>
      </c>
      <c r="L28" s="102">
        <f t="shared" si="8"/>
        <v>0.5</v>
      </c>
      <c r="M28" s="103">
        <f>'[1]отчеты ГЗ'!R29</f>
        <v>0</v>
      </c>
      <c r="N28" s="103">
        <f>'[1]отчеты ГЗ'!S29</f>
        <v>0</v>
      </c>
      <c r="O28" s="104">
        <v>0</v>
      </c>
      <c r="P28" s="64">
        <f>100*(0.5*I28+0.5*L28+0.3*O28)</f>
        <v>39.371393279678848</v>
      </c>
      <c r="Q28" s="105">
        <v>100</v>
      </c>
      <c r="R28" s="70">
        <f>'[1]отчеты ГЗ'!T29</f>
        <v>205</v>
      </c>
      <c r="S28" s="70">
        <f>'[1]отчеты ГЗ'!U29</f>
        <v>80</v>
      </c>
      <c r="T28" s="64">
        <f t="shared" si="9"/>
        <v>0.3902439024390244</v>
      </c>
      <c r="U28" s="105">
        <v>15</v>
      </c>
    </row>
    <row r="29" spans="1:24" s="72" customFormat="1" ht="16.5" customHeight="1" x14ac:dyDescent="0.25">
      <c r="A29" s="57">
        <v>19</v>
      </c>
      <c r="B29" s="100" t="s">
        <v>104</v>
      </c>
      <c r="C29" s="101">
        <f>'[1]отчеты ГЗ'!G30</f>
        <v>11716</v>
      </c>
      <c r="D29" s="101">
        <f>'[1]отчеты ГЗ'!H30</f>
        <v>1860</v>
      </c>
      <c r="E29" s="64">
        <f t="shared" si="5"/>
        <v>0.15875725503584842</v>
      </c>
      <c r="F29" s="68">
        <f>'[1]отчеты ГЗ'!C30</f>
        <v>25</v>
      </c>
      <c r="G29" s="68">
        <f>'[1]отчеты ГЗ'!D30</f>
        <v>4</v>
      </c>
      <c r="H29" s="65">
        <f t="shared" si="6"/>
        <v>0.16</v>
      </c>
      <c r="I29" s="65">
        <f t="shared" si="7"/>
        <v>0.1593786275179242</v>
      </c>
      <c r="J29" s="68">
        <f>'[1]отчеты ГЗ'!L30</f>
        <v>25</v>
      </c>
      <c r="K29" s="68">
        <f>'[1]отчеты ГЗ'!M30</f>
        <v>21</v>
      </c>
      <c r="L29" s="102">
        <f t="shared" si="8"/>
        <v>0.84</v>
      </c>
      <c r="M29" s="103">
        <f>'[1]отчеты ГЗ'!R30</f>
        <v>1</v>
      </c>
      <c r="N29" s="103">
        <f>'[1]отчеты ГЗ'!S30</f>
        <v>1</v>
      </c>
      <c r="O29" s="104">
        <v>1</v>
      </c>
      <c r="P29" s="64">
        <f>100*(0.35*I29+0.35*L29+0.3*O29)</f>
        <v>64.978251963127349</v>
      </c>
      <c r="Q29" s="105">
        <v>100</v>
      </c>
      <c r="R29" s="70">
        <f>'[1]отчеты ГЗ'!T30</f>
        <v>461.29999999999995</v>
      </c>
      <c r="S29" s="70">
        <f>'[1]отчеты ГЗ'!U30</f>
        <v>141</v>
      </c>
      <c r="T29" s="64">
        <f t="shared" si="9"/>
        <v>0.30565792326035124</v>
      </c>
      <c r="U29" s="105">
        <v>15</v>
      </c>
    </row>
    <row r="30" spans="1:24" s="72" customFormat="1" ht="16.5" customHeight="1" x14ac:dyDescent="0.25">
      <c r="A30" s="57">
        <v>20</v>
      </c>
      <c r="B30" s="100" t="s">
        <v>105</v>
      </c>
      <c r="C30" s="101">
        <f>'[1]отчеты ГЗ'!G31</f>
        <v>27763</v>
      </c>
      <c r="D30" s="101">
        <f>'[1]отчеты ГЗ'!H31</f>
        <v>2200</v>
      </c>
      <c r="E30" s="64">
        <f t="shared" si="5"/>
        <v>7.92421568274322E-2</v>
      </c>
      <c r="F30" s="68">
        <f>'[1]отчеты ГЗ'!C31</f>
        <v>43</v>
      </c>
      <c r="G30" s="68">
        <f>'[1]отчеты ГЗ'!D31</f>
        <v>5</v>
      </c>
      <c r="H30" s="65">
        <f t="shared" si="6"/>
        <v>0.11627906976744186</v>
      </c>
      <c r="I30" s="65">
        <f>1/2*(E30+H30)</f>
        <v>9.776061329743703E-2</v>
      </c>
      <c r="J30" s="68">
        <f>'[1]отчеты ГЗ'!L31</f>
        <v>0</v>
      </c>
      <c r="K30" s="68">
        <f>'[1]отчеты ГЗ'!M31</f>
        <v>0</v>
      </c>
      <c r="L30" s="102">
        <v>0</v>
      </c>
      <c r="M30" s="103">
        <f>'[1]отчеты ГЗ'!R31</f>
        <v>7</v>
      </c>
      <c r="N30" s="103">
        <f>'[1]отчеты ГЗ'!S31</f>
        <v>7</v>
      </c>
      <c r="O30" s="104">
        <f>N30/M30</f>
        <v>1</v>
      </c>
      <c r="P30" s="64">
        <f>100*(0.5*I30+0.35*L30+0.5*O30)</f>
        <v>54.888030664871856</v>
      </c>
      <c r="Q30" s="105">
        <v>100</v>
      </c>
      <c r="R30" s="70">
        <f>'[1]отчеты ГЗ'!T31</f>
        <v>600</v>
      </c>
      <c r="S30" s="70">
        <f>'[1]отчеты ГЗ'!U31</f>
        <v>350</v>
      </c>
      <c r="T30" s="64">
        <f t="shared" si="9"/>
        <v>0.58333333333333337</v>
      </c>
      <c r="U30" s="105">
        <v>15</v>
      </c>
    </row>
    <row r="31" spans="1:24" s="106" customFormat="1" ht="16.5" customHeight="1" x14ac:dyDescent="0.25">
      <c r="A31" s="57">
        <v>21</v>
      </c>
      <c r="B31" s="100" t="s">
        <v>106</v>
      </c>
      <c r="C31" s="101">
        <f>'[1]отчеты ГЗ'!G32</f>
        <v>42000</v>
      </c>
      <c r="D31" s="101">
        <f>'[1]отчеты ГЗ'!H32</f>
        <v>10568</v>
      </c>
      <c r="E31" s="64">
        <f t="shared" si="5"/>
        <v>0.25161904761904763</v>
      </c>
      <c r="F31" s="68">
        <f>'[1]отчеты ГЗ'!C32</f>
        <v>75</v>
      </c>
      <c r="G31" s="68">
        <f>'[1]отчеты ГЗ'!D32</f>
        <v>28</v>
      </c>
      <c r="H31" s="65">
        <f t="shared" si="6"/>
        <v>0.37333333333333335</v>
      </c>
      <c r="I31" s="65">
        <f t="shared" si="7"/>
        <v>0.31247619047619046</v>
      </c>
      <c r="J31" s="68">
        <f>'[1]отчеты ГЗ'!L32</f>
        <v>0</v>
      </c>
      <c r="K31" s="68">
        <f>'[1]отчеты ГЗ'!M32</f>
        <v>0</v>
      </c>
      <c r="L31" s="102">
        <v>0</v>
      </c>
      <c r="M31" s="103">
        <f>'[1]отчеты ГЗ'!R32</f>
        <v>0</v>
      </c>
      <c r="N31" s="103">
        <f>'[1]отчеты ГЗ'!S32</f>
        <v>0</v>
      </c>
      <c r="O31" s="104">
        <v>0</v>
      </c>
      <c r="P31" s="64">
        <f>100*(1*I31+0.5*L31+0.3*O31)</f>
        <v>31.247619047619047</v>
      </c>
      <c r="Q31" s="105">
        <v>100</v>
      </c>
      <c r="R31" s="70">
        <f>'[1]отчеты ГЗ'!T32</f>
        <v>8271.75</v>
      </c>
      <c r="S31" s="70">
        <f>'[1]отчеты ГЗ'!U32</f>
        <v>2422.1572000000001</v>
      </c>
      <c r="T31" s="64">
        <f t="shared" si="9"/>
        <v>0.2928228246743434</v>
      </c>
      <c r="U31" s="105">
        <v>15</v>
      </c>
    </row>
    <row r="32" spans="1:24" s="72" customFormat="1" ht="16.5" customHeight="1" x14ac:dyDescent="0.25">
      <c r="A32" s="57">
        <v>22</v>
      </c>
      <c r="B32" s="100" t="s">
        <v>107</v>
      </c>
      <c r="C32" s="101">
        <f>'[1]отчеты ГЗ'!G33</f>
        <v>10605</v>
      </c>
      <c r="D32" s="101">
        <f>'[1]отчеты ГЗ'!H33</f>
        <v>2650</v>
      </c>
      <c r="E32" s="64">
        <f t="shared" si="5"/>
        <v>0.24988213107024987</v>
      </c>
      <c r="F32" s="68">
        <f>'[1]отчеты ГЗ'!C33</f>
        <v>63</v>
      </c>
      <c r="G32" s="68">
        <f>'[1]отчеты ГЗ'!D33</f>
        <v>16</v>
      </c>
      <c r="H32" s="65">
        <f t="shared" si="6"/>
        <v>0.25396825396825395</v>
      </c>
      <c r="I32" s="65">
        <f t="shared" si="7"/>
        <v>0.25192519251925194</v>
      </c>
      <c r="J32" s="68">
        <f>'[1]отчеты ГЗ'!L33</f>
        <v>2</v>
      </c>
      <c r="K32" s="68">
        <f>'[1]отчеты ГЗ'!M33</f>
        <v>2</v>
      </c>
      <c r="L32" s="102">
        <v>1</v>
      </c>
      <c r="M32" s="103">
        <f>'[1]отчеты ГЗ'!R33</f>
        <v>0</v>
      </c>
      <c r="N32" s="103">
        <f>'[1]отчеты ГЗ'!S33</f>
        <v>0</v>
      </c>
      <c r="O32" s="104">
        <v>0</v>
      </c>
      <c r="P32" s="64">
        <f>100*(0.5*I32+0.5*L32+0.3*O32)</f>
        <v>62.596259625962603</v>
      </c>
      <c r="Q32" s="105">
        <v>100</v>
      </c>
      <c r="R32" s="70">
        <f>'[1]отчеты ГЗ'!T33</f>
        <v>307.5</v>
      </c>
      <c r="S32" s="70">
        <f>'[1]отчеты ГЗ'!U33</f>
        <v>5.6040000000000001</v>
      </c>
      <c r="T32" s="64">
        <f t="shared" si="9"/>
        <v>1.822439024390244E-2</v>
      </c>
      <c r="U32" s="105">
        <v>0</v>
      </c>
    </row>
    <row r="33" spans="1:27" s="72" customFormat="1" ht="16.5" customHeight="1" x14ac:dyDescent="0.25">
      <c r="A33" s="57">
        <v>23</v>
      </c>
      <c r="B33" s="100" t="s">
        <v>108</v>
      </c>
      <c r="C33" s="101">
        <f>'[1]отчеты ГЗ'!G34</f>
        <v>6060</v>
      </c>
      <c r="D33" s="101">
        <f>'[1]отчеты ГЗ'!H34</f>
        <v>4332</v>
      </c>
      <c r="E33" s="64">
        <f t="shared" si="5"/>
        <v>0.71485148514851482</v>
      </c>
      <c r="F33" s="68">
        <f>'[1]отчеты ГЗ'!C34</f>
        <v>35</v>
      </c>
      <c r="G33" s="68">
        <f>'[1]отчеты ГЗ'!D34</f>
        <v>6</v>
      </c>
      <c r="H33" s="65">
        <f t="shared" si="6"/>
        <v>0.17142857142857143</v>
      </c>
      <c r="I33" s="65">
        <f t="shared" si="7"/>
        <v>0.44314002828854315</v>
      </c>
      <c r="J33" s="68">
        <f>'[1]отчеты ГЗ'!L34</f>
        <v>15</v>
      </c>
      <c r="K33" s="68">
        <f>'[1]отчеты ГЗ'!M34</f>
        <v>4</v>
      </c>
      <c r="L33" s="102">
        <f t="shared" si="8"/>
        <v>0.26666666666666666</v>
      </c>
      <c r="M33" s="103">
        <f>'[1]отчеты ГЗ'!R34</f>
        <v>0</v>
      </c>
      <c r="N33" s="103">
        <f>'[1]отчеты ГЗ'!S34</f>
        <v>0</v>
      </c>
      <c r="O33" s="104">
        <v>0</v>
      </c>
      <c r="P33" s="64">
        <f>100*(0.5*I33+0.5*L33+0.3*O33)</f>
        <v>35.490334747760485</v>
      </c>
      <c r="Q33" s="105">
        <v>100</v>
      </c>
      <c r="R33" s="70">
        <f>'[1]отчеты ГЗ'!T34</f>
        <v>307.5</v>
      </c>
      <c r="S33" s="70">
        <f>'[1]отчеты ГЗ'!U34</f>
        <v>103</v>
      </c>
      <c r="T33" s="64">
        <f t="shared" si="9"/>
        <v>0.33495934959349594</v>
      </c>
      <c r="U33" s="105">
        <v>15</v>
      </c>
    </row>
    <row r="34" spans="1:27" s="41" customFormat="1" ht="14.25" x14ac:dyDescent="0.25">
      <c r="A34" s="107"/>
      <c r="B34" s="74" t="s">
        <v>96</v>
      </c>
      <c r="C34" s="108">
        <f>SUM(C23:C33)</f>
        <v>226717</v>
      </c>
      <c r="D34" s="108">
        <f>SUM(D23:D33)</f>
        <v>52269</v>
      </c>
      <c r="E34" s="64"/>
      <c r="F34" s="108">
        <f>SUM(F23:F33)</f>
        <v>501</v>
      </c>
      <c r="G34" s="108">
        <f>SUM(G23:G33)</f>
        <v>172</v>
      </c>
      <c r="H34" s="108"/>
      <c r="I34" s="107"/>
      <c r="J34" s="108">
        <f>SUM(J23:J33)</f>
        <v>306</v>
      </c>
      <c r="K34" s="108">
        <f>SUM(K23:K33)</f>
        <v>105</v>
      </c>
      <c r="L34" s="108"/>
      <c r="M34" s="109">
        <f>SUM(M23:M33)</f>
        <v>14</v>
      </c>
      <c r="N34" s="109">
        <f>SUM(N23:N33)</f>
        <v>14</v>
      </c>
      <c r="O34" s="110"/>
      <c r="P34" s="110"/>
      <c r="Q34" s="107"/>
      <c r="R34" s="110">
        <f>SUM(R23:R33)</f>
        <v>17721.449999999997</v>
      </c>
      <c r="S34" s="111">
        <f>SUM(S23:S33)</f>
        <v>6157.195200000001</v>
      </c>
      <c r="X34" s="111"/>
    </row>
    <row r="36" spans="1:27" s="112" customFormat="1" x14ac:dyDescent="0.25">
      <c r="A36" s="55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</row>
    <row r="37" spans="1:27" s="112" customFormat="1" ht="36.75" customHeight="1" x14ac:dyDescent="0.25">
      <c r="A37" s="51" t="s">
        <v>66</v>
      </c>
      <c r="B37" s="51" t="s">
        <v>67</v>
      </c>
      <c r="C37" s="43" t="s">
        <v>109</v>
      </c>
      <c r="D37" s="113"/>
      <c r="E37" s="113"/>
      <c r="F37" s="113"/>
      <c r="G37" s="113"/>
      <c r="H37" s="114"/>
      <c r="I37" s="51" t="s">
        <v>69</v>
      </c>
      <c r="J37" s="115" t="s">
        <v>110</v>
      </c>
      <c r="K37" s="115"/>
      <c r="L37" s="115"/>
      <c r="M37" s="116" t="s">
        <v>71</v>
      </c>
      <c r="N37" s="117"/>
      <c r="O37" s="118"/>
      <c r="P37" s="51" t="s">
        <v>111</v>
      </c>
      <c r="Q37" s="47" t="s">
        <v>73</v>
      </c>
      <c r="R37" s="119" t="s">
        <v>74</v>
      </c>
      <c r="S37" s="119"/>
      <c r="T37" s="119"/>
      <c r="U37" s="47" t="s">
        <v>73</v>
      </c>
      <c r="V37" s="39"/>
      <c r="W37" s="39"/>
      <c r="X37" s="39"/>
    </row>
    <row r="38" spans="1:27" s="124" customFormat="1" ht="47.25" customHeight="1" x14ac:dyDescent="0.25">
      <c r="A38" s="120"/>
      <c r="B38" s="120"/>
      <c r="C38" s="98" t="s">
        <v>112</v>
      </c>
      <c r="D38" s="99"/>
      <c r="E38" s="51" t="s">
        <v>69</v>
      </c>
      <c r="F38" s="98" t="s">
        <v>113</v>
      </c>
      <c r="G38" s="99"/>
      <c r="H38" s="51" t="s">
        <v>69</v>
      </c>
      <c r="I38" s="121"/>
      <c r="J38" s="50" t="s">
        <v>114</v>
      </c>
      <c r="K38" s="50"/>
      <c r="L38" s="51" t="s">
        <v>79</v>
      </c>
      <c r="M38" s="116"/>
      <c r="N38" s="118"/>
      <c r="O38" s="122" t="s">
        <v>81</v>
      </c>
      <c r="P38" s="120"/>
      <c r="Q38" s="53"/>
      <c r="R38" s="119" t="s">
        <v>82</v>
      </c>
      <c r="S38" s="119" t="s">
        <v>83</v>
      </c>
      <c r="T38" s="119" t="s">
        <v>75</v>
      </c>
      <c r="U38" s="53"/>
      <c r="V38" s="72"/>
      <c r="W38" s="72"/>
      <c r="X38" s="72"/>
      <c r="Y38" s="123"/>
    </row>
    <row r="39" spans="1:27" s="124" customFormat="1" x14ac:dyDescent="0.25">
      <c r="A39" s="58"/>
      <c r="B39" s="58"/>
      <c r="C39" s="73" t="s">
        <v>82</v>
      </c>
      <c r="D39" s="73" t="s">
        <v>83</v>
      </c>
      <c r="E39" s="58"/>
      <c r="F39" s="73" t="s">
        <v>82</v>
      </c>
      <c r="G39" s="73" t="s">
        <v>83</v>
      </c>
      <c r="H39" s="58"/>
      <c r="I39" s="125"/>
      <c r="J39" s="73" t="s">
        <v>82</v>
      </c>
      <c r="K39" s="73" t="s">
        <v>83</v>
      </c>
      <c r="L39" s="58"/>
      <c r="M39" s="126" t="s">
        <v>82</v>
      </c>
      <c r="N39" s="127" t="s">
        <v>83</v>
      </c>
      <c r="O39" s="128"/>
      <c r="P39" s="58"/>
      <c r="Q39" s="60"/>
      <c r="R39" s="119"/>
      <c r="S39" s="119"/>
      <c r="T39" s="119"/>
      <c r="U39" s="60"/>
      <c r="V39" s="72"/>
      <c r="W39" s="72"/>
      <c r="X39" s="72"/>
      <c r="Y39" s="123"/>
    </row>
    <row r="40" spans="1:27" s="124" customFormat="1" ht="46.5" customHeight="1" x14ac:dyDescent="0.25">
      <c r="A40" s="57">
        <v>1</v>
      </c>
      <c r="B40" s="129" t="s">
        <v>21</v>
      </c>
      <c r="C40" s="130">
        <f>'[1]отчеты ГЗ'!E40</f>
        <v>97</v>
      </c>
      <c r="D40" s="130">
        <f>'[1]отчеты ГЗ'!F40</f>
        <v>88</v>
      </c>
      <c r="E40" s="131">
        <f>D40/C40</f>
        <v>0.90721649484536082</v>
      </c>
      <c r="F40" s="130">
        <f>'[1]отчеты ГЗ'!C40</f>
        <v>7240</v>
      </c>
      <c r="G40" s="130">
        <f>'[1]отчеты ГЗ'!D40</f>
        <v>6568</v>
      </c>
      <c r="H40" s="64">
        <v>1</v>
      </c>
      <c r="I40" s="65">
        <f>1/2*(E40+H40)</f>
        <v>0.95360824742268036</v>
      </c>
      <c r="J40" s="130">
        <f>'[1]отчеты ГЗ'!G40</f>
        <v>4</v>
      </c>
      <c r="K40" s="130">
        <f>'[1]отчеты ГЗ'!H40</f>
        <v>4</v>
      </c>
      <c r="L40" s="131">
        <v>1</v>
      </c>
      <c r="M40" s="132"/>
      <c r="N40" s="132"/>
      <c r="O40" s="133">
        <v>0</v>
      </c>
      <c r="P40" s="64">
        <f>100*(0.5*I40+0.5*L40+0.3*O40)</f>
        <v>97.680412371134011</v>
      </c>
      <c r="Q40" s="134">
        <v>100</v>
      </c>
      <c r="R40" s="129">
        <f>'[1]отчеты ГЗ'!I40</f>
        <v>562.29999999999995</v>
      </c>
      <c r="S40" s="129">
        <f>'[1]отчеты ГЗ'!J40</f>
        <v>562.38</v>
      </c>
      <c r="T40" s="135">
        <f>S40/R40*100</f>
        <v>100.01422728081096</v>
      </c>
      <c r="U40" s="105">
        <v>15</v>
      </c>
      <c r="V40" s="72"/>
      <c r="W40" s="72"/>
      <c r="X40" s="72"/>
      <c r="Y40" s="123"/>
    </row>
    <row r="41" spans="1:27" s="112" customFormat="1" x14ac:dyDescent="0.25">
      <c r="A41" s="55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</row>
    <row r="42" spans="1:27" s="112" customFormat="1" x14ac:dyDescent="0.25">
      <c r="A42" s="55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</row>
    <row r="43" spans="1:27" s="112" customFormat="1" ht="35.25" customHeight="1" x14ac:dyDescent="0.25">
      <c r="A43" s="42" t="s">
        <v>66</v>
      </c>
      <c r="B43" s="42" t="s">
        <v>67</v>
      </c>
      <c r="C43" s="42" t="s">
        <v>68</v>
      </c>
      <c r="D43" s="42"/>
      <c r="E43" s="42"/>
      <c r="F43" s="42" t="s">
        <v>70</v>
      </c>
      <c r="G43" s="42"/>
      <c r="H43" s="42"/>
      <c r="I43" s="116" t="s">
        <v>71</v>
      </c>
      <c r="J43" s="117"/>
      <c r="K43" s="118"/>
      <c r="L43" s="42" t="s">
        <v>111</v>
      </c>
      <c r="M43" s="47" t="s">
        <v>73</v>
      </c>
      <c r="N43" s="42" t="s">
        <v>74</v>
      </c>
      <c r="O43" s="42"/>
      <c r="P43" s="42"/>
      <c r="Q43" s="47" t="s">
        <v>73</v>
      </c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s="112" customFormat="1" ht="93" customHeight="1" x14ac:dyDescent="0.25">
      <c r="A44" s="42"/>
      <c r="B44" s="42"/>
      <c r="C44" s="96" t="s">
        <v>115</v>
      </c>
      <c r="D44" s="136"/>
      <c r="E44" s="42" t="s">
        <v>69</v>
      </c>
      <c r="F44" s="49" t="s">
        <v>116</v>
      </c>
      <c r="G44" s="49"/>
      <c r="H44" s="42" t="s">
        <v>79</v>
      </c>
      <c r="I44" s="137"/>
      <c r="J44" s="137"/>
      <c r="K44" s="137" t="s">
        <v>81</v>
      </c>
      <c r="L44" s="42"/>
      <c r="M44" s="53"/>
      <c r="N44" s="42" t="s">
        <v>82</v>
      </c>
      <c r="O44" s="42" t="s">
        <v>83</v>
      </c>
      <c r="P44" s="42" t="s">
        <v>75</v>
      </c>
      <c r="Q44" s="53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s="112" customFormat="1" ht="18" customHeight="1" x14ac:dyDescent="0.25">
      <c r="A45" s="42"/>
      <c r="B45" s="42"/>
      <c r="C45" s="138" t="s">
        <v>82</v>
      </c>
      <c r="D45" s="138" t="s">
        <v>83</v>
      </c>
      <c r="E45" s="42"/>
      <c r="F45" s="138" t="s">
        <v>82</v>
      </c>
      <c r="G45" s="138" t="s">
        <v>83</v>
      </c>
      <c r="H45" s="42"/>
      <c r="I45" s="126" t="s">
        <v>82</v>
      </c>
      <c r="J45" s="126" t="s">
        <v>83</v>
      </c>
      <c r="K45" s="137"/>
      <c r="L45" s="42"/>
      <c r="M45" s="60"/>
      <c r="N45" s="42"/>
      <c r="O45" s="42"/>
      <c r="P45" s="42"/>
      <c r="Q45" s="60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s="112" customFormat="1" ht="33.75" customHeight="1" x14ac:dyDescent="0.25">
      <c r="A46" s="56">
        <v>1</v>
      </c>
      <c r="B46" s="139" t="s">
        <v>117</v>
      </c>
      <c r="C46" s="140">
        <f>'[1]отчеты ГЗ'!C46</f>
        <v>439700</v>
      </c>
      <c r="D46" s="140">
        <f>'[1]отчеты ГЗ'!D46</f>
        <v>183118</v>
      </c>
      <c r="E46" s="141">
        <f>D46/C46</f>
        <v>0.41646122356151921</v>
      </c>
      <c r="F46" s="130">
        <f>'[1]отчеты ГЗ'!K46</f>
        <v>51800</v>
      </c>
      <c r="G46" s="130">
        <f>'[1]отчеты ГЗ'!L46</f>
        <v>14000</v>
      </c>
      <c r="H46" s="141">
        <f>G46/F46</f>
        <v>0.27027027027027029</v>
      </c>
      <c r="I46" s="142"/>
      <c r="J46" s="132"/>
      <c r="K46" s="143">
        <v>0</v>
      </c>
      <c r="L46" s="144">
        <f>100*(0.5*E46+0.5*H46+0.3*K46)</f>
        <v>34.336574691589469</v>
      </c>
      <c r="M46" s="105">
        <v>100</v>
      </c>
      <c r="N46" s="145">
        <f>'[1]отчеты ГЗ'!Q46</f>
        <v>824</v>
      </c>
      <c r="O46" s="145">
        <f>'[1]отчеты ГЗ'!R46</f>
        <v>1240.42661</v>
      </c>
      <c r="P46" s="141">
        <f>O46/N46</f>
        <v>1.5053720995145632</v>
      </c>
      <c r="Q46" s="105">
        <v>15</v>
      </c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s="123" customFormat="1" ht="60" x14ac:dyDescent="0.25">
      <c r="A47" s="57">
        <v>2</v>
      </c>
      <c r="B47" s="129" t="s">
        <v>24</v>
      </c>
      <c r="C47" s="140">
        <f>'[1]отчеты ГЗ'!C47</f>
        <v>81419</v>
      </c>
      <c r="D47" s="140">
        <f>'[1]отчеты ГЗ'!D47</f>
        <v>78462</v>
      </c>
      <c r="E47" s="141">
        <f>D47/C47</f>
        <v>0.96368169591864306</v>
      </c>
      <c r="F47" s="130">
        <f>'[1]отчеты ГЗ'!K47</f>
        <v>4200</v>
      </c>
      <c r="G47" s="130">
        <f>'[1]отчеты ГЗ'!L47</f>
        <v>2124</v>
      </c>
      <c r="H47" s="141">
        <f>G47/F47</f>
        <v>0.50571428571428567</v>
      </c>
      <c r="I47" s="142"/>
      <c r="J47" s="132"/>
      <c r="K47" s="143">
        <v>0</v>
      </c>
      <c r="L47" s="144">
        <f>100*(0.5*E47+0.5*H47+0.3*K47)</f>
        <v>73.469799081646443</v>
      </c>
      <c r="M47" s="105">
        <v>100</v>
      </c>
      <c r="N47" s="145">
        <f>'[1]отчеты ГЗ'!Q47</f>
        <v>772.5</v>
      </c>
      <c r="O47" s="145">
        <f>'[1]отчеты ГЗ'!R47</f>
        <v>324.49</v>
      </c>
      <c r="P47" s="141">
        <f>O47/N47</f>
        <v>0.42005177993527509</v>
      </c>
      <c r="Q47" s="105">
        <v>15</v>
      </c>
      <c r="S47" s="72"/>
      <c r="T47" s="72"/>
      <c r="U47" s="72"/>
      <c r="V47" s="72"/>
      <c r="W47" s="72"/>
      <c r="X47" s="72"/>
      <c r="Y47" s="72">
        <v>1250</v>
      </c>
      <c r="Z47" s="72"/>
      <c r="AA47" s="72"/>
    </row>
    <row r="48" spans="1:27" s="123" customFormat="1" ht="75" x14ac:dyDescent="0.25">
      <c r="A48" s="57">
        <v>3</v>
      </c>
      <c r="B48" s="129" t="s">
        <v>32</v>
      </c>
      <c r="C48" s="140">
        <f>'[1]отчеты ГЗ'!C48</f>
        <v>94310</v>
      </c>
      <c r="D48" s="140">
        <f>'[1]отчеты ГЗ'!D48</f>
        <v>632696</v>
      </c>
      <c r="E48" s="141">
        <v>1</v>
      </c>
      <c r="F48" s="130">
        <f>'[1]отчеты ГЗ'!K48</f>
        <v>4100</v>
      </c>
      <c r="G48" s="130">
        <f>'[1]отчеты ГЗ'!L48</f>
        <v>4150</v>
      </c>
      <c r="H48" s="141">
        <v>1</v>
      </c>
      <c r="I48" s="142"/>
      <c r="J48" s="132"/>
      <c r="K48" s="143">
        <v>0</v>
      </c>
      <c r="L48" s="144">
        <f>100*(0.5*E48+0.5*H48+0.3*K48)</f>
        <v>100</v>
      </c>
      <c r="M48" s="105">
        <v>100</v>
      </c>
      <c r="N48" s="145">
        <f>'[1]отчеты ГЗ'!Q48</f>
        <v>2266</v>
      </c>
      <c r="O48" s="145">
        <f>'[1]отчеты ГЗ'!R48</f>
        <v>12802.2</v>
      </c>
      <c r="P48" s="141">
        <v>1</v>
      </c>
      <c r="Q48" s="105">
        <v>15</v>
      </c>
      <c r="R48" s="72"/>
      <c r="S48" s="72"/>
      <c r="T48" s="72"/>
      <c r="U48" s="72"/>
      <c r="V48" s="72"/>
      <c r="W48" s="72"/>
      <c r="X48" s="72"/>
      <c r="Y48" s="72"/>
      <c r="Z48" s="72"/>
      <c r="AA48" s="72"/>
    </row>
    <row r="49" spans="1:27" s="112" customFormat="1" ht="47.25" customHeight="1" x14ac:dyDescent="0.25">
      <c r="A49" s="56">
        <v>4</v>
      </c>
      <c r="B49" s="129" t="s">
        <v>47</v>
      </c>
      <c r="C49" s="140">
        <f>'[1]отчеты ГЗ'!C49</f>
        <v>23723</v>
      </c>
      <c r="D49" s="140">
        <f>'[1]отчеты ГЗ'!D49</f>
        <v>23877</v>
      </c>
      <c r="E49" s="141">
        <v>1</v>
      </c>
      <c r="F49" s="130">
        <f>'[1]отчеты ГЗ'!K49</f>
        <v>312</v>
      </c>
      <c r="G49" s="130">
        <f>'[1]отчеты ГЗ'!L49</f>
        <v>551</v>
      </c>
      <c r="H49" s="141">
        <v>1</v>
      </c>
      <c r="I49" s="142"/>
      <c r="J49" s="132"/>
      <c r="K49" s="143">
        <v>0</v>
      </c>
      <c r="L49" s="144">
        <f>100*(0.5*E49+0.5*H49+0.3*K49)</f>
        <v>100</v>
      </c>
      <c r="M49" s="105">
        <v>100</v>
      </c>
      <c r="N49" s="145">
        <f>'[1]отчеты ГЗ'!Q49</f>
        <v>206</v>
      </c>
      <c r="O49" s="145">
        <f>'[1]отчеты ГЗ'!R49</f>
        <v>0</v>
      </c>
      <c r="P49" s="141">
        <f>O49/N49</f>
        <v>0</v>
      </c>
      <c r="Q49" s="105">
        <v>0</v>
      </c>
      <c r="R49" s="39"/>
      <c r="S49" s="39"/>
      <c r="T49" s="39"/>
      <c r="U49" s="39"/>
      <c r="V49" s="39"/>
      <c r="W49" s="39"/>
      <c r="X49" s="39"/>
      <c r="Y49" s="39"/>
      <c r="Z49" s="39"/>
      <c r="AA49" s="39"/>
    </row>
    <row r="50" spans="1:27" s="112" customFormat="1" ht="30" customHeight="1" x14ac:dyDescent="0.25">
      <c r="A50" s="56">
        <v>5</v>
      </c>
      <c r="B50" s="139" t="s">
        <v>46</v>
      </c>
      <c r="C50" s="140">
        <f>'[1]отчеты ГЗ'!C50</f>
        <v>25117</v>
      </c>
      <c r="D50" s="140">
        <f>'[1]отчеты ГЗ'!D50</f>
        <v>71363</v>
      </c>
      <c r="E50" s="141">
        <v>1</v>
      </c>
      <c r="F50" s="130">
        <f>'[1]отчеты ГЗ'!K50</f>
        <v>50</v>
      </c>
      <c r="G50" s="130">
        <f>'[1]отчеты ГЗ'!L50</f>
        <v>50</v>
      </c>
      <c r="H50" s="141">
        <f>G50/F50</f>
        <v>1</v>
      </c>
      <c r="I50" s="142"/>
      <c r="J50" s="132"/>
      <c r="K50" s="143">
        <v>0</v>
      </c>
      <c r="L50" s="144">
        <f>100*(0.5*E50+0.5*H50+0.3*K50)</f>
        <v>100</v>
      </c>
      <c r="M50" s="105">
        <v>100</v>
      </c>
      <c r="N50" s="145">
        <f>'[1]отчеты ГЗ'!Q50</f>
        <v>208</v>
      </c>
      <c r="O50" s="145">
        <f>'[1]отчеты ГЗ'!R50</f>
        <v>0</v>
      </c>
      <c r="P50" s="141">
        <f>O50/N50</f>
        <v>0</v>
      </c>
      <c r="Q50" s="105">
        <v>0</v>
      </c>
      <c r="R50" s="39"/>
      <c r="S50" s="39"/>
      <c r="T50" s="39"/>
      <c r="U50" s="39"/>
      <c r="V50" s="39"/>
      <c r="W50" s="39"/>
      <c r="X50" s="39"/>
      <c r="Y50" s="39"/>
      <c r="Z50" s="39"/>
      <c r="AA50" s="39"/>
    </row>
    <row r="51" spans="1:27" s="146" customFormat="1" ht="14.25" x14ac:dyDescent="0.25">
      <c r="A51" s="138"/>
      <c r="B51" s="74" t="s">
        <v>96</v>
      </c>
      <c r="C51" s="108">
        <f>SUM(C46:C50)</f>
        <v>664269</v>
      </c>
      <c r="D51" s="108">
        <f>SUM(D46:D50)</f>
        <v>989516</v>
      </c>
      <c r="E51" s="107"/>
      <c r="F51" s="108">
        <f>SUM(F46:F50)</f>
        <v>60462</v>
      </c>
      <c r="G51" s="108">
        <f>SUM(G46:G50)</f>
        <v>20875</v>
      </c>
      <c r="H51" s="107"/>
      <c r="I51" s="107"/>
      <c r="J51" s="108"/>
      <c r="K51" s="107"/>
      <c r="L51" s="107"/>
      <c r="M51" s="107"/>
      <c r="N51" s="110">
        <f>SUM(N46:N50)</f>
        <v>4276.5</v>
      </c>
      <c r="O51" s="110">
        <f>SUM(O46:O50)</f>
        <v>14367.116610000001</v>
      </c>
      <c r="P51" s="107"/>
      <c r="Q51" s="107"/>
      <c r="R51" s="41"/>
      <c r="S51" s="41"/>
      <c r="T51" s="41"/>
      <c r="U51" s="41"/>
      <c r="V51" s="41"/>
      <c r="W51" s="41"/>
      <c r="X51" s="41"/>
    </row>
    <row r="52" spans="1:27" s="112" customFormat="1" x14ac:dyDescent="0.25">
      <c r="A52" s="55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</row>
    <row r="53" spans="1:27" s="112" customFormat="1" ht="33" customHeight="1" x14ac:dyDescent="0.25">
      <c r="A53" s="42" t="s">
        <v>66</v>
      </c>
      <c r="B53" s="42" t="s">
        <v>67</v>
      </c>
      <c r="C53" s="90" t="s">
        <v>68</v>
      </c>
      <c r="D53" s="91"/>
      <c r="E53" s="92"/>
      <c r="F53" s="42" t="s">
        <v>70</v>
      </c>
      <c r="G53" s="42"/>
      <c r="H53" s="42"/>
      <c r="I53" s="137" t="s">
        <v>71</v>
      </c>
      <c r="J53" s="137"/>
      <c r="K53" s="137"/>
      <c r="L53" s="48" t="s">
        <v>111</v>
      </c>
      <c r="M53" s="47" t="s">
        <v>73</v>
      </c>
      <c r="N53" s="42" t="s">
        <v>74</v>
      </c>
      <c r="O53" s="42"/>
      <c r="P53" s="42"/>
      <c r="Q53" s="47" t="s">
        <v>73</v>
      </c>
      <c r="R53" s="39"/>
      <c r="S53" s="39"/>
      <c r="T53" s="39"/>
    </row>
    <row r="54" spans="1:27" s="112" customFormat="1" ht="75" customHeight="1" x14ac:dyDescent="0.25">
      <c r="A54" s="42"/>
      <c r="B54" s="42"/>
      <c r="C54" s="96" t="s">
        <v>118</v>
      </c>
      <c r="D54" s="97"/>
      <c r="E54" s="42" t="s">
        <v>69</v>
      </c>
      <c r="F54" s="96" t="s">
        <v>119</v>
      </c>
      <c r="G54" s="97"/>
      <c r="H54" s="42" t="s">
        <v>79</v>
      </c>
      <c r="I54" s="116"/>
      <c r="J54" s="118"/>
      <c r="K54" s="137" t="s">
        <v>81</v>
      </c>
      <c r="L54" s="54"/>
      <c r="M54" s="53"/>
      <c r="N54" s="42" t="s">
        <v>82</v>
      </c>
      <c r="O54" s="42" t="s">
        <v>83</v>
      </c>
      <c r="P54" s="42" t="s">
        <v>75</v>
      </c>
      <c r="Q54" s="53"/>
      <c r="R54" s="39"/>
      <c r="S54" s="39"/>
      <c r="T54" s="39"/>
    </row>
    <row r="55" spans="1:27" s="112" customFormat="1" ht="19.5" customHeight="1" x14ac:dyDescent="0.25">
      <c r="A55" s="42"/>
      <c r="B55" s="42"/>
      <c r="C55" s="138" t="s">
        <v>82</v>
      </c>
      <c r="D55" s="138" t="s">
        <v>83</v>
      </c>
      <c r="E55" s="42"/>
      <c r="F55" s="138" t="s">
        <v>82</v>
      </c>
      <c r="G55" s="138" t="s">
        <v>83</v>
      </c>
      <c r="H55" s="42"/>
      <c r="I55" s="126" t="s">
        <v>82</v>
      </c>
      <c r="J55" s="126" t="s">
        <v>83</v>
      </c>
      <c r="K55" s="137"/>
      <c r="L55" s="61"/>
      <c r="M55" s="60"/>
      <c r="N55" s="42"/>
      <c r="O55" s="42"/>
      <c r="P55" s="42"/>
      <c r="Q55" s="60"/>
      <c r="R55" s="39"/>
      <c r="S55" s="39"/>
      <c r="T55" s="39"/>
    </row>
    <row r="56" spans="1:27" s="112" customFormat="1" ht="48" customHeight="1" x14ac:dyDescent="0.25">
      <c r="A56" s="56">
        <v>1</v>
      </c>
      <c r="B56" s="139" t="s">
        <v>30</v>
      </c>
      <c r="C56" s="68">
        <f>'[1]отчеты ГЗ'!C57</f>
        <v>240985</v>
      </c>
      <c r="D56" s="68">
        <f>'[1]отчеты ГЗ'!D57</f>
        <v>111209</v>
      </c>
      <c r="E56" s="131">
        <f>D56/C56</f>
        <v>0.46147685540593814</v>
      </c>
      <c r="F56" s="68">
        <f>'[1]отчеты ГЗ'!K57</f>
        <v>100</v>
      </c>
      <c r="G56" s="68">
        <f>'[1]отчеты ГЗ'!L57</f>
        <v>100</v>
      </c>
      <c r="H56" s="131">
        <v>1</v>
      </c>
      <c r="I56" s="147"/>
      <c r="J56" s="147"/>
      <c r="K56" s="148">
        <v>0</v>
      </c>
      <c r="L56" s="64">
        <f>100*(0.5*E56+0.5*H56+0.3*K56)</f>
        <v>73.073842770296906</v>
      </c>
      <c r="M56" s="105">
        <v>100</v>
      </c>
      <c r="N56" s="70">
        <f>'[1]отчеты ГЗ'!M57</f>
        <v>1200</v>
      </c>
      <c r="O56" s="70">
        <f>'[1]отчеты ГЗ'!N57</f>
        <v>457.77499999999998</v>
      </c>
      <c r="P56" s="131">
        <f>O56/N56</f>
        <v>0.38147916666666665</v>
      </c>
      <c r="Q56" s="105">
        <v>15</v>
      </c>
      <c r="R56" s="39"/>
      <c r="S56" s="39"/>
      <c r="T56" s="39"/>
    </row>
    <row r="57" spans="1:27" s="112" customFormat="1" ht="45.75" customHeight="1" x14ac:dyDescent="0.25">
      <c r="A57" s="56">
        <v>2</v>
      </c>
      <c r="B57" s="129" t="s">
        <v>120</v>
      </c>
      <c r="C57" s="68">
        <f>'[1]отчеты ГЗ'!C58</f>
        <v>186248</v>
      </c>
      <c r="D57" s="68">
        <f>'[1]отчеты ГЗ'!D58</f>
        <v>96760</v>
      </c>
      <c r="E57" s="131">
        <f>D57/C57</f>
        <v>0.51952235728705809</v>
      </c>
      <c r="F57" s="68">
        <f>'[1]отчеты ГЗ'!K58</f>
        <v>100</v>
      </c>
      <c r="G57" s="68">
        <f>'[1]отчеты ГЗ'!L58</f>
        <v>100</v>
      </c>
      <c r="H57" s="131">
        <v>1</v>
      </c>
      <c r="I57" s="147"/>
      <c r="J57" s="147"/>
      <c r="K57" s="148">
        <v>0</v>
      </c>
      <c r="L57" s="64">
        <f>100*(0.5*E57+0.5*H57+0.3*K57)</f>
        <v>75.976117864352901</v>
      </c>
      <c r="M57" s="105">
        <v>100</v>
      </c>
      <c r="N57" s="70">
        <f>'[1]отчеты ГЗ'!M58</f>
        <v>0</v>
      </c>
      <c r="O57" s="70">
        <f>'[1]отчеты ГЗ'!N58</f>
        <v>0</v>
      </c>
      <c r="P57" s="149">
        <v>0</v>
      </c>
      <c r="Q57" s="105">
        <v>0</v>
      </c>
      <c r="R57" s="39"/>
      <c r="S57" s="39"/>
      <c r="T57" s="39"/>
    </row>
    <row r="58" spans="1:27" s="112" customFormat="1" ht="47.25" customHeight="1" x14ac:dyDescent="0.25">
      <c r="A58" s="56">
        <v>3</v>
      </c>
      <c r="B58" s="129" t="s">
        <v>44</v>
      </c>
      <c r="C58" s="68">
        <f>'[1]отчеты ГЗ'!C59</f>
        <v>27150</v>
      </c>
      <c r="D58" s="68">
        <f>'[1]отчеты ГЗ'!D59</f>
        <v>23364</v>
      </c>
      <c r="E58" s="131">
        <f>D58/C58</f>
        <v>0.8605524861878453</v>
      </c>
      <c r="F58" s="68">
        <f>'[1]отчеты ГЗ'!K59</f>
        <v>100</v>
      </c>
      <c r="G58" s="68">
        <f>'[1]отчеты ГЗ'!L59</f>
        <v>100</v>
      </c>
      <c r="H58" s="131">
        <v>1</v>
      </c>
      <c r="I58" s="147"/>
      <c r="J58" s="147"/>
      <c r="K58" s="148">
        <v>0</v>
      </c>
      <c r="L58" s="64">
        <f>100*(0.5*E58+0.5*H58+0.3*K58)</f>
        <v>93.027624309392266</v>
      </c>
      <c r="M58" s="105">
        <v>100</v>
      </c>
      <c r="N58" s="70">
        <f>'[1]отчеты ГЗ'!M59</f>
        <v>0</v>
      </c>
      <c r="O58" s="70">
        <f>'[1]отчеты ГЗ'!N59</f>
        <v>0</v>
      </c>
      <c r="P58" s="149">
        <v>0</v>
      </c>
      <c r="Q58" s="105">
        <v>0</v>
      </c>
      <c r="R58" s="39"/>
      <c r="S58" s="39"/>
      <c r="T58" s="39"/>
    </row>
    <row r="59" spans="1:27" s="146" customFormat="1" ht="17.25" customHeight="1" x14ac:dyDescent="0.25">
      <c r="A59" s="138"/>
      <c r="B59" s="74" t="s">
        <v>96</v>
      </c>
      <c r="C59" s="75">
        <f>SUM(C56:C58)</f>
        <v>454383</v>
      </c>
      <c r="D59" s="75">
        <f>SUM(D56:D58)</f>
        <v>231333</v>
      </c>
      <c r="E59" s="104"/>
      <c r="F59" s="75">
        <f>SUM(F56:F58)</f>
        <v>300</v>
      </c>
      <c r="G59" s="75">
        <f>SUM(G56:G58)</f>
        <v>300</v>
      </c>
      <c r="H59" s="104"/>
      <c r="I59" s="150"/>
      <c r="J59" s="150"/>
      <c r="K59" s="133"/>
      <c r="L59" s="64"/>
      <c r="M59" s="105"/>
      <c r="N59" s="76">
        <f>SUM(N56:N58)</f>
        <v>1200</v>
      </c>
      <c r="O59" s="76">
        <f>SUM(O56:O58)</f>
        <v>457.77499999999998</v>
      </c>
      <c r="P59" s="151"/>
      <c r="Q59" s="152"/>
      <c r="R59" s="41"/>
      <c r="S59" s="41"/>
      <c r="T59" s="41"/>
    </row>
    <row r="60" spans="1:27" ht="16.5" customHeight="1" x14ac:dyDescent="0.25"/>
    <row r="61" spans="1:27" ht="30" customHeight="1" x14ac:dyDescent="0.25">
      <c r="A61" s="42" t="s">
        <v>66</v>
      </c>
      <c r="B61" s="42" t="s">
        <v>67</v>
      </c>
      <c r="C61" s="42" t="s">
        <v>68</v>
      </c>
      <c r="D61" s="42"/>
      <c r="E61" s="42"/>
      <c r="F61" s="153" t="s">
        <v>70</v>
      </c>
      <c r="G61" s="154"/>
      <c r="H61" s="155"/>
      <c r="I61" s="42" t="s">
        <v>71</v>
      </c>
      <c r="J61" s="42"/>
      <c r="K61" s="42"/>
      <c r="L61" s="48" t="s">
        <v>72</v>
      </c>
      <c r="M61" s="47" t="s">
        <v>73</v>
      </c>
      <c r="N61" s="90" t="s">
        <v>74</v>
      </c>
      <c r="O61" s="91"/>
      <c r="P61" s="92"/>
      <c r="Q61" s="47" t="s">
        <v>73</v>
      </c>
      <c r="T61" s="41"/>
      <c r="X61" s="39"/>
    </row>
    <row r="62" spans="1:27" ht="63.75" customHeight="1" x14ac:dyDescent="0.25">
      <c r="A62" s="42"/>
      <c r="B62" s="42"/>
      <c r="C62" s="49" t="s">
        <v>121</v>
      </c>
      <c r="D62" s="49"/>
      <c r="E62" s="48" t="s">
        <v>69</v>
      </c>
      <c r="F62" s="49" t="s">
        <v>122</v>
      </c>
      <c r="G62" s="49"/>
      <c r="H62" s="48" t="s">
        <v>79</v>
      </c>
      <c r="I62" s="49" t="s">
        <v>123</v>
      </c>
      <c r="J62" s="49"/>
      <c r="K62" s="48" t="s">
        <v>81</v>
      </c>
      <c r="L62" s="54"/>
      <c r="M62" s="53"/>
      <c r="N62" s="48" t="s">
        <v>82</v>
      </c>
      <c r="O62" s="48" t="s">
        <v>83</v>
      </c>
      <c r="P62" s="48" t="s">
        <v>75</v>
      </c>
      <c r="Q62" s="53"/>
      <c r="T62" s="41"/>
      <c r="X62" s="39"/>
    </row>
    <row r="63" spans="1:27" ht="18" customHeight="1" x14ac:dyDescent="0.25">
      <c r="A63" s="42"/>
      <c r="B63" s="42"/>
      <c r="C63" s="138" t="s">
        <v>82</v>
      </c>
      <c r="D63" s="138" t="s">
        <v>83</v>
      </c>
      <c r="E63" s="61"/>
      <c r="F63" s="138" t="s">
        <v>82</v>
      </c>
      <c r="G63" s="138" t="s">
        <v>83</v>
      </c>
      <c r="H63" s="61"/>
      <c r="I63" s="138" t="s">
        <v>82</v>
      </c>
      <c r="J63" s="138" t="s">
        <v>83</v>
      </c>
      <c r="K63" s="61"/>
      <c r="L63" s="61"/>
      <c r="M63" s="60"/>
      <c r="N63" s="61"/>
      <c r="O63" s="61"/>
      <c r="P63" s="61"/>
      <c r="Q63" s="60"/>
      <c r="T63" s="41"/>
      <c r="X63" s="39"/>
    </row>
    <row r="64" spans="1:27" ht="47.25" customHeight="1" x14ac:dyDescent="0.25">
      <c r="A64" s="139">
        <v>1</v>
      </c>
      <c r="B64" s="156" t="s">
        <v>31</v>
      </c>
      <c r="C64" s="68">
        <f>'[1]отчеты ГЗ'!C65</f>
        <v>445</v>
      </c>
      <c r="D64" s="68">
        <f>'[1]отчеты ГЗ'!D65</f>
        <v>445</v>
      </c>
      <c r="E64" s="64">
        <v>1</v>
      </c>
      <c r="F64" s="129">
        <f>'[1]отчеты ГЗ'!E65</f>
        <v>100</v>
      </c>
      <c r="G64" s="130">
        <f>'[1]отчеты ГЗ'!F65</f>
        <v>100</v>
      </c>
      <c r="H64" s="157">
        <f>G64/F64</f>
        <v>1</v>
      </c>
      <c r="I64" s="158">
        <f>'[1]отчеты ГЗ'!G65</f>
        <v>43</v>
      </c>
      <c r="J64" s="158">
        <f>'[1]отчеты ГЗ'!H65</f>
        <v>34</v>
      </c>
      <c r="K64" s="157">
        <v>1</v>
      </c>
      <c r="L64" s="144">
        <f>100*(0.35*E64+0.35*H64+0.3*K64)</f>
        <v>100</v>
      </c>
      <c r="M64" s="105">
        <v>100</v>
      </c>
      <c r="N64" s="145">
        <f>'[1]отчеты ГЗ'!I65</f>
        <v>2000</v>
      </c>
      <c r="O64" s="145">
        <f>'[1]отчеты ГЗ'!J65</f>
        <v>2220</v>
      </c>
      <c r="P64" s="159">
        <v>1</v>
      </c>
      <c r="Q64" s="105">
        <v>15</v>
      </c>
      <c r="T64" s="41"/>
      <c r="X64" s="39"/>
    </row>
    <row r="65" spans="1:24" ht="48.75" customHeight="1" x14ac:dyDescent="0.25">
      <c r="A65" s="139">
        <v>2</v>
      </c>
      <c r="B65" s="156" t="s">
        <v>33</v>
      </c>
      <c r="C65" s="68">
        <f>'[1]отчеты ГЗ'!C66</f>
        <v>434</v>
      </c>
      <c r="D65" s="68">
        <f>'[1]отчеты ГЗ'!D66</f>
        <v>433</v>
      </c>
      <c r="E65" s="64">
        <v>1</v>
      </c>
      <c r="F65" s="129">
        <f>'[1]отчеты ГЗ'!E66</f>
        <v>100</v>
      </c>
      <c r="G65" s="130">
        <f>'[1]отчеты ГЗ'!F66</f>
        <v>99.769585253456214</v>
      </c>
      <c r="H65" s="157">
        <v>1</v>
      </c>
      <c r="I65" s="158">
        <f>'[1]отчеты ГЗ'!G66</f>
        <v>23</v>
      </c>
      <c r="J65" s="158">
        <f>'[1]отчеты ГЗ'!H66</f>
        <v>23</v>
      </c>
      <c r="K65" s="157">
        <v>1</v>
      </c>
      <c r="L65" s="144">
        <f>100*(0.35*E65+0.35*H65+0.3*K65)</f>
        <v>100</v>
      </c>
      <c r="M65" s="105">
        <v>100</v>
      </c>
      <c r="N65" s="145">
        <f>'[1]отчеты ГЗ'!I66</f>
        <v>168.9</v>
      </c>
      <c r="O65" s="145">
        <f>'[1]отчеты ГЗ'!J66</f>
        <v>110.7</v>
      </c>
      <c r="P65" s="135">
        <f>O65/N65</f>
        <v>0.65541740674955595</v>
      </c>
      <c r="Q65" s="105">
        <v>15</v>
      </c>
      <c r="T65" s="41"/>
      <c r="X65" s="39"/>
    </row>
    <row r="66" spans="1:24" ht="60" x14ac:dyDescent="0.25">
      <c r="A66" s="139">
        <v>3</v>
      </c>
      <c r="B66" s="156" t="s">
        <v>42</v>
      </c>
      <c r="C66" s="68">
        <f>'[1]отчеты ГЗ'!C67</f>
        <v>130</v>
      </c>
      <c r="D66" s="68">
        <f>'[1]отчеты ГЗ'!D67</f>
        <v>132</v>
      </c>
      <c r="E66" s="64">
        <v>1</v>
      </c>
      <c r="F66" s="129">
        <f>'[1]отчеты ГЗ'!E67</f>
        <v>100</v>
      </c>
      <c r="G66" s="130">
        <f>'[1]отчеты ГЗ'!F67</f>
        <v>101.53846153846153</v>
      </c>
      <c r="H66" s="157">
        <v>1</v>
      </c>
      <c r="I66" s="158">
        <f>'[1]отчеты ГЗ'!G67</f>
        <v>16</v>
      </c>
      <c r="J66" s="158">
        <f>'[1]отчеты ГЗ'!H67</f>
        <v>16</v>
      </c>
      <c r="K66" s="157">
        <f>J66/I66</f>
        <v>1</v>
      </c>
      <c r="L66" s="144">
        <f>100*(0.35*E66+0.35*H66+0.3*K66)</f>
        <v>100</v>
      </c>
      <c r="M66" s="105">
        <v>100</v>
      </c>
      <c r="N66" s="145">
        <f>'[1]отчеты ГЗ'!I67</f>
        <v>0</v>
      </c>
      <c r="O66" s="145">
        <f>'[1]отчеты ГЗ'!J67</f>
        <v>0</v>
      </c>
      <c r="P66" s="159">
        <v>0</v>
      </c>
      <c r="Q66" s="105">
        <v>0</v>
      </c>
      <c r="T66" s="41"/>
      <c r="X66" s="39"/>
    </row>
    <row r="67" spans="1:24" ht="32.25" customHeight="1" x14ac:dyDescent="0.25">
      <c r="A67" s="139">
        <v>4</v>
      </c>
      <c r="B67" s="160" t="s">
        <v>43</v>
      </c>
      <c r="C67" s="68">
        <f>'[1]отчеты ГЗ'!C68</f>
        <v>99</v>
      </c>
      <c r="D67" s="68">
        <f>'[1]отчеты ГЗ'!D68</f>
        <v>99</v>
      </c>
      <c r="E67" s="64">
        <f>D67/C67</f>
        <v>1</v>
      </c>
      <c r="F67" s="129">
        <f>'[1]отчеты ГЗ'!E68</f>
        <v>100</v>
      </c>
      <c r="G67" s="130">
        <f>'[1]отчеты ГЗ'!F68</f>
        <v>100</v>
      </c>
      <c r="H67" s="157">
        <f>G67/F67</f>
        <v>1</v>
      </c>
      <c r="I67" s="158">
        <f>'[1]отчеты ГЗ'!G68</f>
        <v>25</v>
      </c>
      <c r="J67" s="158">
        <f>'[1]отчеты ГЗ'!H68</f>
        <v>25</v>
      </c>
      <c r="K67" s="157">
        <v>1</v>
      </c>
      <c r="L67" s="144">
        <f>100*(0.35*E67+0.35*H67+0.3*K67)</f>
        <v>100</v>
      </c>
      <c r="M67" s="105">
        <v>100</v>
      </c>
      <c r="N67" s="145">
        <f>'[1]отчеты ГЗ'!I68</f>
        <v>0</v>
      </c>
      <c r="O67" s="145">
        <f>'[1]отчеты ГЗ'!J68</f>
        <v>0</v>
      </c>
      <c r="P67" s="159">
        <v>0</v>
      </c>
      <c r="Q67" s="105">
        <v>0</v>
      </c>
      <c r="T67" s="41"/>
      <c r="X67" s="39"/>
    </row>
    <row r="68" spans="1:24" s="88" customFormat="1" ht="14.25" x14ac:dyDescent="0.25">
      <c r="A68" s="107"/>
      <c r="B68" s="74" t="s">
        <v>96</v>
      </c>
      <c r="C68" s="161">
        <f>SUM(C64:C67)</f>
        <v>1108</v>
      </c>
      <c r="D68" s="161">
        <f>SUM(D64:D67)</f>
        <v>1109</v>
      </c>
      <c r="E68" s="157"/>
      <c r="F68" s="157">
        <f>SUM(F64:F67)/4</f>
        <v>100</v>
      </c>
      <c r="G68" s="157">
        <f>SUM(G64:G67)/4</f>
        <v>100.32701169797944</v>
      </c>
      <c r="H68" s="157"/>
      <c r="I68" s="108">
        <f>SUM(I64:I67)</f>
        <v>107</v>
      </c>
      <c r="J68" s="108">
        <f>SUM(J64:J67)</f>
        <v>98</v>
      </c>
      <c r="K68" s="157"/>
      <c r="L68" s="107"/>
      <c r="M68" s="107"/>
      <c r="N68" s="110">
        <f>SUM(N64:N67)</f>
        <v>2168.9</v>
      </c>
      <c r="O68" s="110">
        <f>SUM(O64:O67)</f>
        <v>2330.6999999999998</v>
      </c>
      <c r="P68" s="107"/>
      <c r="Q68" s="107"/>
    </row>
    <row r="69" spans="1:24" s="89" customFormat="1" x14ac:dyDescent="0.25">
      <c r="B69" s="162"/>
      <c r="C69" s="163"/>
      <c r="D69" s="163"/>
      <c r="E69" s="164"/>
      <c r="F69" s="88"/>
      <c r="H69" s="164"/>
      <c r="K69" s="164"/>
      <c r="O69" s="164"/>
      <c r="P69" s="88"/>
      <c r="X69" s="88"/>
    </row>
    <row r="70" spans="1:24" ht="29.25" customHeight="1" x14ac:dyDescent="0.25">
      <c r="A70" s="48" t="s">
        <v>66</v>
      </c>
      <c r="B70" s="42" t="s">
        <v>67</v>
      </c>
      <c r="C70" s="42" t="s">
        <v>68</v>
      </c>
      <c r="D70" s="42"/>
      <c r="E70" s="42"/>
      <c r="F70" s="153" t="s">
        <v>70</v>
      </c>
      <c r="G70" s="154"/>
      <c r="H70" s="155"/>
      <c r="I70" s="42" t="s">
        <v>71</v>
      </c>
      <c r="J70" s="42"/>
      <c r="K70" s="42"/>
      <c r="L70" s="48" t="s">
        <v>72</v>
      </c>
      <c r="M70" s="47" t="s">
        <v>73</v>
      </c>
      <c r="N70" s="90" t="s">
        <v>74</v>
      </c>
      <c r="O70" s="91"/>
      <c r="P70" s="92"/>
      <c r="Q70" s="47" t="s">
        <v>73</v>
      </c>
      <c r="T70" s="41"/>
      <c r="X70" s="39"/>
    </row>
    <row r="71" spans="1:24" ht="62.25" customHeight="1" x14ac:dyDescent="0.25">
      <c r="A71" s="54"/>
      <c r="B71" s="42"/>
      <c r="C71" s="49" t="s">
        <v>124</v>
      </c>
      <c r="D71" s="49"/>
      <c r="E71" s="48" t="s">
        <v>69</v>
      </c>
      <c r="F71" s="49" t="s">
        <v>125</v>
      </c>
      <c r="G71" s="49"/>
      <c r="H71" s="48" t="s">
        <v>79</v>
      </c>
      <c r="I71" s="49" t="s">
        <v>126</v>
      </c>
      <c r="J71" s="49"/>
      <c r="K71" s="42" t="s">
        <v>81</v>
      </c>
      <c r="L71" s="54"/>
      <c r="M71" s="53"/>
      <c r="N71" s="48" t="s">
        <v>82</v>
      </c>
      <c r="O71" s="48" t="s">
        <v>83</v>
      </c>
      <c r="P71" s="48" t="s">
        <v>75</v>
      </c>
      <c r="Q71" s="53"/>
      <c r="T71" s="41"/>
      <c r="X71" s="39"/>
    </row>
    <row r="72" spans="1:24" ht="18.75" customHeight="1" x14ac:dyDescent="0.25">
      <c r="A72" s="61"/>
      <c r="B72" s="42"/>
      <c r="C72" s="138" t="s">
        <v>82</v>
      </c>
      <c r="D72" s="138" t="s">
        <v>83</v>
      </c>
      <c r="E72" s="61"/>
      <c r="F72" s="138" t="s">
        <v>82</v>
      </c>
      <c r="G72" s="138" t="s">
        <v>83</v>
      </c>
      <c r="H72" s="61"/>
      <c r="I72" s="138" t="s">
        <v>82</v>
      </c>
      <c r="J72" s="138" t="s">
        <v>83</v>
      </c>
      <c r="K72" s="42"/>
      <c r="L72" s="61"/>
      <c r="M72" s="60"/>
      <c r="N72" s="61"/>
      <c r="O72" s="61"/>
      <c r="P72" s="61"/>
      <c r="Q72" s="60"/>
      <c r="T72" s="41"/>
      <c r="X72" s="39"/>
    </row>
    <row r="73" spans="1:24" s="72" customFormat="1" ht="45" x14ac:dyDescent="0.25">
      <c r="A73" s="129">
        <v>1</v>
      </c>
      <c r="B73" s="129" t="s">
        <v>127</v>
      </c>
      <c r="C73" s="70">
        <f>'[1]отчеты ГЗ'!C74/1000</f>
        <v>93.6</v>
      </c>
      <c r="D73" s="70">
        <f>'[1]отчеты ГЗ'!D74/1000</f>
        <v>93.6</v>
      </c>
      <c r="E73" s="64">
        <f>D73/C73</f>
        <v>1</v>
      </c>
      <c r="F73" s="130">
        <f>'[1]отчеты ГЗ'!E74</f>
        <v>100</v>
      </c>
      <c r="G73" s="130">
        <f>'[1]отчеты ГЗ'!F74</f>
        <v>100</v>
      </c>
      <c r="H73" s="64">
        <f>G73/F73</f>
        <v>1</v>
      </c>
      <c r="I73" s="130">
        <f>'[1]отчеты ГЗ'!G74</f>
        <v>18</v>
      </c>
      <c r="J73" s="130">
        <f>'[1]отчеты ГЗ'!H74</f>
        <v>18</v>
      </c>
      <c r="K73" s="64">
        <f>J73/I73</f>
        <v>1</v>
      </c>
      <c r="L73" s="64">
        <f>100*(0.35*E73+0.35*H73+0.3*K73)</f>
        <v>100</v>
      </c>
      <c r="M73" s="105">
        <v>100</v>
      </c>
      <c r="N73" s="165">
        <f>'[1]отчеты ГЗ'!I74</f>
        <v>0</v>
      </c>
      <c r="O73" s="165">
        <f>'[1]отчеты ГЗ'!J74</f>
        <v>0</v>
      </c>
      <c r="P73" s="135">
        <v>0</v>
      </c>
      <c r="Q73" s="105">
        <v>0</v>
      </c>
      <c r="T73" s="77"/>
    </row>
    <row r="74" spans="1:24" s="72" customFormat="1" ht="60" x14ac:dyDescent="0.25">
      <c r="A74" s="129">
        <v>2</v>
      </c>
      <c r="B74" s="166" t="s">
        <v>128</v>
      </c>
      <c r="C74" s="70">
        <f>'[1]отчеты ГЗ'!C76/1000</f>
        <v>86.32</v>
      </c>
      <c r="D74" s="70">
        <f>'[1]отчеты ГЗ'!D76/1000</f>
        <v>95.575999999999993</v>
      </c>
      <c r="E74" s="64">
        <v>1</v>
      </c>
      <c r="F74" s="130">
        <f>'[1]отчеты ГЗ'!E76</f>
        <v>100</v>
      </c>
      <c r="G74" s="130">
        <f>'[1]отчеты ГЗ'!F76</f>
        <v>110.72289156626508</v>
      </c>
      <c r="H74" s="64">
        <v>1</v>
      </c>
      <c r="I74" s="130">
        <f>'[1]отчеты ГЗ'!G76</f>
        <v>14</v>
      </c>
      <c r="J74" s="130">
        <f>'[1]отчеты ГЗ'!H76</f>
        <v>14</v>
      </c>
      <c r="K74" s="64">
        <f>J74/I74</f>
        <v>1</v>
      </c>
      <c r="L74" s="64">
        <f>100*(0.35*E74+0.35*H74+0.3*K74)</f>
        <v>100</v>
      </c>
      <c r="M74" s="105">
        <v>100</v>
      </c>
      <c r="N74" s="165">
        <f>'[1]отчеты ГЗ'!I76</f>
        <v>0</v>
      </c>
      <c r="O74" s="165">
        <f>'[1]отчеты ГЗ'!J76</f>
        <v>0</v>
      </c>
      <c r="P74" s="135">
        <v>0</v>
      </c>
      <c r="Q74" s="105">
        <v>0</v>
      </c>
      <c r="T74" s="77"/>
    </row>
    <row r="75" spans="1:24" s="72" customFormat="1" ht="60" x14ac:dyDescent="0.25">
      <c r="A75" s="129">
        <v>3</v>
      </c>
      <c r="B75" s="166" t="s">
        <v>129</v>
      </c>
      <c r="C75" s="70">
        <f>'[1]отчеты ГЗ'!C77/1000</f>
        <v>103.63600000000001</v>
      </c>
      <c r="D75" s="70">
        <f>'[1]отчеты ГЗ'!D77/1000</f>
        <v>103.63600000000001</v>
      </c>
      <c r="E75" s="64">
        <f>D75/C75</f>
        <v>1</v>
      </c>
      <c r="F75" s="130">
        <f>'[1]отчеты ГЗ'!E77</f>
        <v>100</v>
      </c>
      <c r="G75" s="130">
        <f>'[1]отчеты ГЗ'!F77</f>
        <v>100</v>
      </c>
      <c r="H75" s="64">
        <f>G75/F75</f>
        <v>1</v>
      </c>
      <c r="I75" s="130">
        <f>'[1]отчеты ГЗ'!G77</f>
        <v>12</v>
      </c>
      <c r="J75" s="130">
        <f>'[1]отчеты ГЗ'!H77</f>
        <v>12</v>
      </c>
      <c r="K75" s="64">
        <f>J75/I75</f>
        <v>1</v>
      </c>
      <c r="L75" s="64">
        <f>100*(0.35*E75+0.35*H75+0.3*K75)</f>
        <v>100</v>
      </c>
      <c r="M75" s="105">
        <v>100</v>
      </c>
      <c r="N75" s="165">
        <f>'[1]отчеты ГЗ'!I77</f>
        <v>1456</v>
      </c>
      <c r="O75" s="165">
        <f>'[1]отчеты ГЗ'!J77</f>
        <v>700</v>
      </c>
      <c r="P75" s="135">
        <f>O75/N75</f>
        <v>0.48076923076923078</v>
      </c>
      <c r="Q75" s="105">
        <v>15</v>
      </c>
      <c r="T75" s="77"/>
    </row>
    <row r="76" spans="1:24" s="77" customFormat="1" ht="14.25" x14ac:dyDescent="0.25">
      <c r="A76" s="151"/>
      <c r="B76" s="74" t="s">
        <v>96</v>
      </c>
      <c r="C76" s="76">
        <f>SUM(C73:C75)</f>
        <v>283.55599999999998</v>
      </c>
      <c r="D76" s="76">
        <f>SUM(D73:D75)</f>
        <v>292.81200000000001</v>
      </c>
      <c r="E76" s="64"/>
      <c r="F76" s="167">
        <f>SUM(F73:F75)/3</f>
        <v>100</v>
      </c>
      <c r="G76" s="167">
        <f>SUM(G73:G75)/3</f>
        <v>103.57429718875501</v>
      </c>
      <c r="H76" s="64"/>
      <c r="I76" s="167">
        <f>SUM(I73:I75)</f>
        <v>44</v>
      </c>
      <c r="J76" s="167">
        <f>SUM(J73:J75)</f>
        <v>44</v>
      </c>
      <c r="K76" s="64"/>
      <c r="L76" s="64"/>
      <c r="M76" s="105"/>
      <c r="N76" s="168">
        <f>SUM(N73:N75)</f>
        <v>1456</v>
      </c>
      <c r="O76" s="168">
        <f>SUM(O73:O75)</f>
        <v>700</v>
      </c>
      <c r="P76" s="135"/>
      <c r="Q76" s="105"/>
    </row>
    <row r="77" spans="1:24" s="89" customFormat="1" x14ac:dyDescent="0.25">
      <c r="B77" s="169"/>
      <c r="C77" s="163"/>
      <c r="D77" s="163"/>
      <c r="E77" s="164"/>
      <c r="F77" s="88"/>
      <c r="H77" s="164"/>
      <c r="K77" s="170"/>
      <c r="L77" s="171"/>
      <c r="O77" s="164"/>
      <c r="P77" s="88"/>
      <c r="X77" s="88"/>
    </row>
    <row r="78" spans="1:24" ht="32.25" customHeight="1" x14ac:dyDescent="0.25">
      <c r="A78" s="48" t="s">
        <v>66</v>
      </c>
      <c r="B78" s="42" t="s">
        <v>67</v>
      </c>
      <c r="C78" s="42" t="s">
        <v>68</v>
      </c>
      <c r="D78" s="42"/>
      <c r="E78" s="42"/>
      <c r="F78" s="153" t="s">
        <v>70</v>
      </c>
      <c r="G78" s="154"/>
      <c r="H78" s="155"/>
      <c r="I78" s="42" t="s">
        <v>71</v>
      </c>
      <c r="J78" s="42"/>
      <c r="K78" s="42"/>
      <c r="L78" s="48" t="s">
        <v>72</v>
      </c>
      <c r="M78" s="47" t="s">
        <v>73</v>
      </c>
      <c r="N78" s="90" t="s">
        <v>74</v>
      </c>
      <c r="O78" s="91"/>
      <c r="P78" s="92"/>
      <c r="Q78" s="47" t="s">
        <v>73</v>
      </c>
      <c r="T78" s="41"/>
      <c r="X78" s="39"/>
    </row>
    <row r="79" spans="1:24" ht="54" customHeight="1" x14ac:dyDescent="0.25">
      <c r="A79" s="54"/>
      <c r="B79" s="42"/>
      <c r="C79" s="49" t="s">
        <v>130</v>
      </c>
      <c r="D79" s="49"/>
      <c r="E79" s="48" t="s">
        <v>69</v>
      </c>
      <c r="F79" s="49" t="s">
        <v>131</v>
      </c>
      <c r="G79" s="49"/>
      <c r="H79" s="48" t="s">
        <v>79</v>
      </c>
      <c r="I79" s="96" t="s">
        <v>132</v>
      </c>
      <c r="J79" s="97"/>
      <c r="K79" s="48" t="s">
        <v>81</v>
      </c>
      <c r="L79" s="54"/>
      <c r="M79" s="53"/>
      <c r="N79" s="48" t="s">
        <v>82</v>
      </c>
      <c r="O79" s="48" t="s">
        <v>83</v>
      </c>
      <c r="P79" s="48" t="s">
        <v>75</v>
      </c>
      <c r="Q79" s="53"/>
      <c r="T79" s="41"/>
      <c r="X79" s="39"/>
    </row>
    <row r="80" spans="1:24" ht="15" customHeight="1" x14ac:dyDescent="0.25">
      <c r="A80" s="61"/>
      <c r="B80" s="42"/>
      <c r="C80" s="138" t="s">
        <v>82</v>
      </c>
      <c r="D80" s="138" t="s">
        <v>83</v>
      </c>
      <c r="E80" s="61"/>
      <c r="F80" s="138" t="s">
        <v>82</v>
      </c>
      <c r="G80" s="138" t="s">
        <v>83</v>
      </c>
      <c r="H80" s="61"/>
      <c r="I80" s="138" t="s">
        <v>82</v>
      </c>
      <c r="J80" s="138" t="s">
        <v>83</v>
      </c>
      <c r="K80" s="61"/>
      <c r="L80" s="61"/>
      <c r="M80" s="60"/>
      <c r="N80" s="61"/>
      <c r="O80" s="61"/>
      <c r="P80" s="61"/>
      <c r="Q80" s="60"/>
      <c r="T80" s="41"/>
      <c r="X80" s="39"/>
    </row>
    <row r="81" spans="1:22" s="72" customFormat="1" x14ac:dyDescent="0.25">
      <c r="A81" s="129">
        <v>1</v>
      </c>
      <c r="B81" s="172" t="s">
        <v>133</v>
      </c>
      <c r="C81" s="70">
        <f>'[1]отчеты ГЗ'!C83/1000</f>
        <v>21.12</v>
      </c>
      <c r="D81" s="70">
        <f>'[1]отчеты ГЗ'!D83/1000</f>
        <v>21.12</v>
      </c>
      <c r="E81" s="76">
        <v>1</v>
      </c>
      <c r="F81" s="130">
        <f>'[1]отчеты ГЗ'!E83</f>
        <v>100</v>
      </c>
      <c r="G81" s="130">
        <f>'[1]отчеты ГЗ'!F83</f>
        <v>100</v>
      </c>
      <c r="H81" s="76">
        <v>1</v>
      </c>
      <c r="I81" s="129">
        <f>'[1]отчеты ГЗ'!G83</f>
        <v>34</v>
      </c>
      <c r="J81" s="129">
        <f>'[1]отчеты ГЗ'!H83</f>
        <v>34</v>
      </c>
      <c r="K81" s="76">
        <f>J81/I81</f>
        <v>1</v>
      </c>
      <c r="L81" s="64">
        <f>100*(0.35*E81+0.35*H81+0.3*K81)</f>
        <v>100</v>
      </c>
      <c r="M81" s="105">
        <v>100</v>
      </c>
      <c r="N81" s="165">
        <f>'[1]отчеты ГЗ'!I83</f>
        <v>0</v>
      </c>
      <c r="O81" s="165">
        <f>'[1]отчеты ГЗ'!J83</f>
        <v>0</v>
      </c>
      <c r="P81" s="168">
        <v>0</v>
      </c>
      <c r="Q81" s="105">
        <v>0</v>
      </c>
      <c r="T81" s="77"/>
      <c r="V81" s="173"/>
    </row>
    <row r="89" spans="1:22" x14ac:dyDescent="0.25">
      <c r="D89" s="39">
        <f>143.2/4</f>
        <v>35.799999999999997</v>
      </c>
    </row>
  </sheetData>
  <mergeCells count="154">
    <mergeCell ref="O79:O80"/>
    <mergeCell ref="P79:P80"/>
    <mergeCell ref="M78:M80"/>
    <mergeCell ref="N78:P78"/>
    <mergeCell ref="Q78:Q80"/>
    <mergeCell ref="C79:D79"/>
    <mergeCell ref="E79:E80"/>
    <mergeCell ref="F79:G79"/>
    <mergeCell ref="H79:H80"/>
    <mergeCell ref="I79:J79"/>
    <mergeCell ref="K79:K80"/>
    <mergeCell ref="N79:N80"/>
    <mergeCell ref="A78:A80"/>
    <mergeCell ref="B78:B80"/>
    <mergeCell ref="C78:E78"/>
    <mergeCell ref="F78:H78"/>
    <mergeCell ref="I78:K78"/>
    <mergeCell ref="L78:L80"/>
    <mergeCell ref="Q70:Q72"/>
    <mergeCell ref="C71:D71"/>
    <mergeCell ref="E71:E72"/>
    <mergeCell ref="F71:G71"/>
    <mergeCell ref="H71:H72"/>
    <mergeCell ref="I71:J71"/>
    <mergeCell ref="K71:K72"/>
    <mergeCell ref="N71:N72"/>
    <mergeCell ref="O71:O72"/>
    <mergeCell ref="P71:P72"/>
    <mergeCell ref="O62:O63"/>
    <mergeCell ref="P62:P63"/>
    <mergeCell ref="A70:A72"/>
    <mergeCell ref="B70:B72"/>
    <mergeCell ref="C70:E70"/>
    <mergeCell ref="F70:H70"/>
    <mergeCell ref="I70:K70"/>
    <mergeCell ref="L70:L72"/>
    <mergeCell ref="M70:M72"/>
    <mergeCell ref="N70:P70"/>
    <mergeCell ref="M61:M63"/>
    <mergeCell ref="N61:P61"/>
    <mergeCell ref="Q61:Q63"/>
    <mergeCell ref="C62:D62"/>
    <mergeCell ref="E62:E63"/>
    <mergeCell ref="F62:G62"/>
    <mergeCell ref="H62:H63"/>
    <mergeCell ref="I62:J62"/>
    <mergeCell ref="K62:K63"/>
    <mergeCell ref="N62:N63"/>
    <mergeCell ref="A61:A63"/>
    <mergeCell ref="B61:B63"/>
    <mergeCell ref="C61:E61"/>
    <mergeCell ref="F61:H61"/>
    <mergeCell ref="I61:K61"/>
    <mergeCell ref="L61:L63"/>
    <mergeCell ref="Q53:Q55"/>
    <mergeCell ref="C54:D54"/>
    <mergeCell ref="E54:E55"/>
    <mergeCell ref="F54:G54"/>
    <mergeCell ref="H54:H55"/>
    <mergeCell ref="I54:J54"/>
    <mergeCell ref="K54:K55"/>
    <mergeCell ref="N54:N55"/>
    <mergeCell ref="O54:O55"/>
    <mergeCell ref="P54:P55"/>
    <mergeCell ref="O44:O45"/>
    <mergeCell ref="P44:P45"/>
    <mergeCell ref="A53:A55"/>
    <mergeCell ref="B53:B55"/>
    <mergeCell ref="C53:E53"/>
    <mergeCell ref="F53:H53"/>
    <mergeCell ref="I53:K53"/>
    <mergeCell ref="L53:L55"/>
    <mergeCell ref="M53:M55"/>
    <mergeCell ref="N53:P53"/>
    <mergeCell ref="M43:M45"/>
    <mergeCell ref="N43:P43"/>
    <mergeCell ref="Q43:Q45"/>
    <mergeCell ref="C44:D44"/>
    <mergeCell ref="E44:E45"/>
    <mergeCell ref="F44:G44"/>
    <mergeCell ref="H44:H45"/>
    <mergeCell ref="I44:J44"/>
    <mergeCell ref="K44:K45"/>
    <mergeCell ref="N44:N45"/>
    <mergeCell ref="O38:O39"/>
    <mergeCell ref="R38:R39"/>
    <mergeCell ref="S38:S39"/>
    <mergeCell ref="T38:T39"/>
    <mergeCell ref="A43:A45"/>
    <mergeCell ref="B43:B45"/>
    <mergeCell ref="C43:E43"/>
    <mergeCell ref="F43:H43"/>
    <mergeCell ref="I43:K43"/>
    <mergeCell ref="L43:L45"/>
    <mergeCell ref="Q37:Q39"/>
    <mergeCell ref="R37:T37"/>
    <mergeCell ref="U37:U39"/>
    <mergeCell ref="C38:D38"/>
    <mergeCell ref="E38:E39"/>
    <mergeCell ref="F38:G38"/>
    <mergeCell ref="H38:H39"/>
    <mergeCell ref="J38:K38"/>
    <mergeCell ref="L38:L39"/>
    <mergeCell ref="M38:N38"/>
    <mergeCell ref="O21:O22"/>
    <mergeCell ref="R21:R22"/>
    <mergeCell ref="S21:S22"/>
    <mergeCell ref="A37:A39"/>
    <mergeCell ref="B37:B39"/>
    <mergeCell ref="C37:H37"/>
    <mergeCell ref="I37:I39"/>
    <mergeCell ref="J37:L37"/>
    <mergeCell ref="M37:O37"/>
    <mergeCell ref="P37:P39"/>
    <mergeCell ref="R20:S20"/>
    <mergeCell ref="T20:T22"/>
    <mergeCell ref="U20:U22"/>
    <mergeCell ref="C21:D21"/>
    <mergeCell ref="E21:E22"/>
    <mergeCell ref="F21:G21"/>
    <mergeCell ref="H21:H22"/>
    <mergeCell ref="J21:K21"/>
    <mergeCell ref="L21:L22"/>
    <mergeCell ref="M21:N21"/>
    <mergeCell ref="R4:R5"/>
    <mergeCell ref="S4:S5"/>
    <mergeCell ref="A20:A22"/>
    <mergeCell ref="B20:B22"/>
    <mergeCell ref="C20:H20"/>
    <mergeCell ref="I20:I22"/>
    <mergeCell ref="J20:L20"/>
    <mergeCell ref="M20:O20"/>
    <mergeCell ref="P20:P22"/>
    <mergeCell ref="Q20:Q22"/>
    <mergeCell ref="T3:T5"/>
    <mergeCell ref="U3:U5"/>
    <mergeCell ref="C4:D4"/>
    <mergeCell ref="E4:E5"/>
    <mergeCell ref="F4:G4"/>
    <mergeCell ref="H4:H5"/>
    <mergeCell ref="J4:K4"/>
    <mergeCell ref="L4:L5"/>
    <mergeCell ref="M4:N4"/>
    <mergeCell ref="O4:O5"/>
    <mergeCell ref="B1:U1"/>
    <mergeCell ref="A3:A5"/>
    <mergeCell ref="B3:B5"/>
    <mergeCell ref="C3:H3"/>
    <mergeCell ref="I3:I5"/>
    <mergeCell ref="J3:L3"/>
    <mergeCell ref="M3:O3"/>
    <mergeCell ref="P3:P5"/>
    <mergeCell ref="Q3:Q5"/>
    <mergeCell ref="R3:S3"/>
  </mergeCells>
  <pageMargins left="0.31496062992125984" right="0.31496062992125984" top="0.35433070866141736" bottom="0.35433070866141736" header="0.31496062992125984" footer="0.31496062992125984"/>
  <pageSetup paperSize="9" scale="54" orientation="landscape" horizontalDpi="180" verticalDpi="180" r:id="rId1"/>
  <rowBreaks count="2" manualBreakCount="2">
    <brk id="34" max="20" man="1"/>
    <brk id="60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51"/>
  <sheetViews>
    <sheetView view="pageBreakPreview" topLeftCell="B16" zoomScale="70" zoomScaleNormal="100" zoomScaleSheetLayoutView="70" workbookViewId="0">
      <selection sqref="A1:IV65536"/>
    </sheetView>
  </sheetViews>
  <sheetFormatPr defaultRowHeight="15.75" x14ac:dyDescent="0.25"/>
  <cols>
    <col min="1" max="1" width="4.140625" style="1" hidden="1" customWidth="1"/>
    <col min="2" max="2" width="49" style="3" customWidth="1"/>
    <col min="3" max="6" width="19.28515625" style="3" customWidth="1"/>
    <col min="7" max="7" width="18.42578125" style="16" customWidth="1"/>
    <col min="8" max="9" width="21" style="3" customWidth="1"/>
    <col min="10" max="16384" width="9.140625" style="3"/>
  </cols>
  <sheetData>
    <row r="1" spans="1:8" ht="50.25" customHeight="1" x14ac:dyDescent="0.25">
      <c r="B1" s="2" t="s">
        <v>0</v>
      </c>
      <c r="C1" s="2"/>
      <c r="D1" s="2"/>
      <c r="E1" s="2"/>
      <c r="F1" s="2"/>
      <c r="G1" s="2"/>
      <c r="H1" s="2"/>
    </row>
    <row r="2" spans="1:8" ht="78.75" customHeight="1" x14ac:dyDescent="0.25"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4" t="s">
        <v>7</v>
      </c>
    </row>
    <row r="3" spans="1:8" x14ac:dyDescent="0.25">
      <c r="B3" s="7"/>
      <c r="C3" s="8" t="s">
        <v>8</v>
      </c>
      <c r="D3" s="8" t="s">
        <v>9</v>
      </c>
      <c r="E3" s="8" t="s">
        <v>9</v>
      </c>
      <c r="F3" s="9" t="s">
        <v>10</v>
      </c>
      <c r="G3" s="9" t="s">
        <v>10</v>
      </c>
      <c r="H3" s="8" t="s">
        <v>11</v>
      </c>
    </row>
    <row r="4" spans="1:8" ht="34.9" customHeight="1" x14ac:dyDescent="0.25">
      <c r="A4" s="1">
        <v>18</v>
      </c>
      <c r="B4" s="10" t="s">
        <v>12</v>
      </c>
      <c r="C4" s="11">
        <f>'[1]Критерии учреждения'!C16</f>
        <v>40</v>
      </c>
      <c r="D4" s="12">
        <f>'[1]Критерии учреждения'!G16+'[1]Критерии учреждения'!I16+'[1]Критерии учреждения'!J16+'[1]Критерии учреждения'!K16</f>
        <v>22</v>
      </c>
      <c r="E4" s="13">
        <f>'[1]Критерии учреждения'!P16+'[1]Критерии учреждения'!T16+'[1]Критерии учреждения'!U16+'[1]Критерии учреждения'!Y16+'[1]Критерии учреждения'!AC16</f>
        <v>18</v>
      </c>
      <c r="F4" s="13">
        <f>SUM('[1]Критерии учреждения'!AD16:AN16)</f>
        <v>10</v>
      </c>
      <c r="G4" s="13">
        <f>'[1]Критерии учреждения'!AO16</f>
        <v>10</v>
      </c>
      <c r="H4" s="14">
        <f t="shared" ref="H4:H43" si="0">G4+F4+E4+D4+C4</f>
        <v>100</v>
      </c>
    </row>
    <row r="5" spans="1:8" ht="47.25" x14ac:dyDescent="0.25">
      <c r="A5" s="1">
        <v>21</v>
      </c>
      <c r="B5" s="10" t="s">
        <v>13</v>
      </c>
      <c r="C5" s="11">
        <f>'[1]Критерии учреждения'!C19</f>
        <v>40</v>
      </c>
      <c r="D5" s="12">
        <f>'[1]Критерии учреждения'!G19+'[1]Критерии учреждения'!I19+'[1]Критерии учреждения'!J19+'[1]Критерии учреждения'!K19</f>
        <v>25</v>
      </c>
      <c r="E5" s="13">
        <f>'[1]Критерии учреждения'!P19+'[1]Критерии учреждения'!T19+'[1]Критерии учреждения'!U19+'[1]Критерии учреждения'!Y19+'[1]Критерии учреждения'!AC19</f>
        <v>16</v>
      </c>
      <c r="F5" s="13">
        <f>SUM('[1]Критерии учреждения'!AD19:AN19)</f>
        <v>9</v>
      </c>
      <c r="G5" s="13">
        <f>'[1]Критерии учреждения'!AO19</f>
        <v>10</v>
      </c>
      <c r="H5" s="15">
        <f t="shared" si="0"/>
        <v>100</v>
      </c>
    </row>
    <row r="6" spans="1:8" s="16" customFormat="1" ht="47.25" x14ac:dyDescent="0.25">
      <c r="A6" s="1">
        <v>22</v>
      </c>
      <c r="B6" s="10" t="s">
        <v>14</v>
      </c>
      <c r="C6" s="11">
        <f>'[1]Критерии учреждения'!C20</f>
        <v>40</v>
      </c>
      <c r="D6" s="12">
        <f>'[1]Критерии учреждения'!G20+'[1]Критерии учреждения'!I20+'[1]Критерии учреждения'!J20+'[1]Критерии учреждения'!K20</f>
        <v>25</v>
      </c>
      <c r="E6" s="13">
        <f>'[1]Критерии учреждения'!P20+'[1]Критерии учреждения'!T20+'[1]Критерии учреждения'!U20+'[1]Критерии учреждения'!Y20+'[1]Критерии учреждения'!AC20</f>
        <v>16</v>
      </c>
      <c r="F6" s="13">
        <f>SUM('[1]Критерии учреждения'!AD20:AN20)</f>
        <v>9</v>
      </c>
      <c r="G6" s="13">
        <f>'[1]Критерии учреждения'!AO20</f>
        <v>10</v>
      </c>
      <c r="H6" s="15">
        <f t="shared" si="0"/>
        <v>100</v>
      </c>
    </row>
    <row r="7" spans="1:8" ht="33.75" customHeight="1" x14ac:dyDescent="0.25">
      <c r="A7" s="1">
        <v>27</v>
      </c>
      <c r="B7" s="10" t="s">
        <v>15</v>
      </c>
      <c r="C7" s="11">
        <f>'[1]Критерии учреждения'!C25</f>
        <v>40</v>
      </c>
      <c r="D7" s="12">
        <f>'[1]Критерии учреждения'!G25+'[1]Критерии учреждения'!I25+'[1]Критерии учреждения'!J25+'[1]Критерии учреждения'!K25</f>
        <v>25</v>
      </c>
      <c r="E7" s="13">
        <f>'[1]Критерии учреждения'!P25+'[1]Критерии учреждения'!T25+'[1]Критерии учреждения'!U25+'[1]Критерии учреждения'!Y25+'[1]Критерии учреждения'!AC25</f>
        <v>16</v>
      </c>
      <c r="F7" s="13">
        <f>SUM('[1]Критерии учреждения'!AD25:AN25)</f>
        <v>9</v>
      </c>
      <c r="G7" s="13">
        <f>'[1]Критерии учреждения'!AO25</f>
        <v>10</v>
      </c>
      <c r="H7" s="14">
        <f t="shared" si="0"/>
        <v>100</v>
      </c>
    </row>
    <row r="8" spans="1:8" ht="31.5" x14ac:dyDescent="0.25">
      <c r="A8" s="1">
        <v>34</v>
      </c>
      <c r="B8" s="10" t="s">
        <v>16</v>
      </c>
      <c r="C8" s="11">
        <f>'[1]Критерии учреждения'!C32</f>
        <v>40</v>
      </c>
      <c r="D8" s="12">
        <f>'[1]Критерии учреждения'!G32+'[1]Критерии учреждения'!I32+'[1]Критерии учреждения'!J32+'[1]Критерии учреждения'!K32</f>
        <v>25</v>
      </c>
      <c r="E8" s="13">
        <f>'[1]Критерии учреждения'!P32+'[1]Критерии учреждения'!T32+'[1]Критерии учреждения'!U32+'[1]Критерии учреждения'!Y32+'[1]Критерии учреждения'!AC32</f>
        <v>16</v>
      </c>
      <c r="F8" s="13">
        <f>SUM('[1]Критерии учреждения'!AD32:AN32)</f>
        <v>9</v>
      </c>
      <c r="G8" s="13">
        <f>'[1]Критерии учреждения'!AO32</f>
        <v>10</v>
      </c>
      <c r="H8" s="15">
        <f t="shared" si="0"/>
        <v>100</v>
      </c>
    </row>
    <row r="9" spans="1:8" ht="49.9" customHeight="1" x14ac:dyDescent="0.25">
      <c r="A9" s="1">
        <v>36</v>
      </c>
      <c r="B9" s="10" t="s">
        <v>17</v>
      </c>
      <c r="C9" s="11">
        <f>'[1]Критерии учреждения'!C34</f>
        <v>40</v>
      </c>
      <c r="D9" s="12">
        <f>'[1]Критерии учреждения'!G34+'[1]Критерии учреждения'!I34+'[1]Критерии учреждения'!J34+'[1]Критерии учреждения'!K34</f>
        <v>25</v>
      </c>
      <c r="E9" s="13">
        <f>'[1]Критерии учреждения'!P34+'[1]Критерии учреждения'!T34+'[1]Критерии учреждения'!U34+'[1]Критерии учреждения'!Y34+'[1]Критерии учреждения'!AC34</f>
        <v>16</v>
      </c>
      <c r="F9" s="13">
        <f>SUM('[1]Критерии учреждения'!AD34:AN34)</f>
        <v>9</v>
      </c>
      <c r="G9" s="13">
        <f>'[1]Критерии учреждения'!AO34</f>
        <v>10</v>
      </c>
      <c r="H9" s="15">
        <f t="shared" si="0"/>
        <v>100</v>
      </c>
    </row>
    <row r="10" spans="1:8" ht="31.5" x14ac:dyDescent="0.25">
      <c r="A10" s="17">
        <v>28</v>
      </c>
      <c r="B10" s="10" t="s">
        <v>18</v>
      </c>
      <c r="C10" s="11">
        <f>'[1]Критерии учреждения'!C26</f>
        <v>40</v>
      </c>
      <c r="D10" s="12">
        <f>'[1]Критерии учреждения'!G26+'[1]Критерии учреждения'!I26+'[1]Критерии учреждения'!J26+'[1]Критерии учреждения'!K26</f>
        <v>25</v>
      </c>
      <c r="E10" s="13">
        <f>'[1]Критерии учреждения'!P26+'[1]Критерии учреждения'!T26+'[1]Критерии учреждения'!U26+'[1]Критерии учреждения'!Y26+'[1]Критерии учреждения'!AC26</f>
        <v>15</v>
      </c>
      <c r="F10" s="13">
        <f>SUM('[1]Критерии учреждения'!AD26:AN26)</f>
        <v>9</v>
      </c>
      <c r="G10" s="13">
        <f>'[1]Критерии учреждения'!AO26</f>
        <v>10</v>
      </c>
      <c r="H10" s="15">
        <f t="shared" si="0"/>
        <v>99</v>
      </c>
    </row>
    <row r="11" spans="1:8" ht="31.5" customHeight="1" x14ac:dyDescent="0.25">
      <c r="A11" s="1">
        <v>33</v>
      </c>
      <c r="B11" s="10" t="s">
        <v>19</v>
      </c>
      <c r="C11" s="11">
        <f>'[1]Критерии учреждения'!C31</f>
        <v>40</v>
      </c>
      <c r="D11" s="12">
        <f>'[1]Критерии учреждения'!G31+'[1]Критерии учреждения'!I31+'[1]Критерии учреждения'!J31+'[1]Критерии учреждения'!K31</f>
        <v>25</v>
      </c>
      <c r="E11" s="13">
        <f>'[1]Критерии учреждения'!P31+'[1]Критерии учреждения'!T31+'[1]Критерии учреждения'!U31+'[1]Критерии учреждения'!Y31+'[1]Критерии учреждения'!AC31</f>
        <v>16</v>
      </c>
      <c r="F11" s="13">
        <f>SUM('[1]Критерии учреждения'!AD31:AN31)</f>
        <v>8</v>
      </c>
      <c r="G11" s="13">
        <f>'[1]Критерии учреждения'!AO31</f>
        <v>10</v>
      </c>
      <c r="H11" s="15">
        <f t="shared" si="0"/>
        <v>99</v>
      </c>
    </row>
    <row r="12" spans="1:8" ht="31.5" x14ac:dyDescent="0.25">
      <c r="A12" s="1">
        <v>35</v>
      </c>
      <c r="B12" s="10" t="s">
        <v>20</v>
      </c>
      <c r="C12" s="11">
        <f>'[1]Критерии учреждения'!C33</f>
        <v>40</v>
      </c>
      <c r="D12" s="12">
        <f>'[1]Критерии учреждения'!G33+'[1]Критерии учреждения'!I33+'[1]Критерии учреждения'!J33+'[1]Критерии учреждения'!K33</f>
        <v>25</v>
      </c>
      <c r="E12" s="13">
        <f>'[1]Критерии учреждения'!P33+'[1]Критерии учреждения'!T33+'[1]Критерии учреждения'!U33+'[1]Критерии учреждения'!Y33+'[1]Критерии учреждения'!AC33</f>
        <v>16</v>
      </c>
      <c r="F12" s="13">
        <f>SUM('[1]Критерии учреждения'!AD33:AN33)</f>
        <v>8</v>
      </c>
      <c r="G12" s="13">
        <f>'[1]Критерии учреждения'!AO33</f>
        <v>10</v>
      </c>
      <c r="H12" s="14">
        <f t="shared" si="0"/>
        <v>99</v>
      </c>
    </row>
    <row r="13" spans="1:8" s="18" customFormat="1" ht="31.5" x14ac:dyDescent="0.25">
      <c r="A13" s="1">
        <v>9</v>
      </c>
      <c r="B13" s="10" t="s">
        <v>21</v>
      </c>
      <c r="C13" s="11">
        <f>'[1]Критерии учреждения'!C7</f>
        <v>40</v>
      </c>
      <c r="D13" s="12">
        <f>'[1]Критерии учреждения'!G7+'[1]Критерии учреждения'!I7+'[1]Критерии учреждения'!J7+'[1]Критерии учреждения'!K7</f>
        <v>22</v>
      </c>
      <c r="E13" s="13">
        <f>'[1]Критерии учреждения'!P7+'[1]Критерии учреждения'!T7+'[1]Критерии учреждения'!U7+'[1]Критерии учреждения'!Y7+'[1]Критерии учреждения'!AC7</f>
        <v>17</v>
      </c>
      <c r="F13" s="13">
        <f>SUM('[1]Критерии учреждения'!AD7:AN7)</f>
        <v>9</v>
      </c>
      <c r="G13" s="13">
        <f>'[1]Критерии учреждения'!AO7</f>
        <v>10</v>
      </c>
      <c r="H13" s="14">
        <f t="shared" si="0"/>
        <v>98</v>
      </c>
    </row>
    <row r="14" spans="1:8" x14ac:dyDescent="0.25">
      <c r="A14" s="1">
        <v>29</v>
      </c>
      <c r="B14" s="10" t="s">
        <v>22</v>
      </c>
      <c r="C14" s="11">
        <f>'[1]Критерии учреждения'!C27</f>
        <v>40</v>
      </c>
      <c r="D14" s="12">
        <f>'[1]Критерии учреждения'!G27+'[1]Критерии учреждения'!I27+'[1]Критерии учреждения'!J27+'[1]Критерии учреждения'!K27</f>
        <v>25</v>
      </c>
      <c r="E14" s="13">
        <f>'[1]Критерии учреждения'!P27+'[1]Критерии учреждения'!T27+'[1]Критерии учреждения'!U27+'[1]Критерии учреждения'!Y27+'[1]Критерии учреждения'!AC27</f>
        <v>14</v>
      </c>
      <c r="F14" s="13">
        <f>SUM('[1]Критерии учреждения'!AD27:AN27)</f>
        <v>9</v>
      </c>
      <c r="G14" s="13">
        <f>'[1]Критерии учреждения'!AO27</f>
        <v>10</v>
      </c>
      <c r="H14" s="15">
        <f t="shared" si="0"/>
        <v>98</v>
      </c>
    </row>
    <row r="15" spans="1:8" ht="31.5" x14ac:dyDescent="0.25">
      <c r="A15" s="1">
        <v>38</v>
      </c>
      <c r="B15" s="10" t="s">
        <v>23</v>
      </c>
      <c r="C15" s="11">
        <f>'[1]Критерии учреждения'!C36</f>
        <v>40</v>
      </c>
      <c r="D15" s="12">
        <f>'[1]Критерии учреждения'!G36+'[1]Критерии учреждения'!I36+'[1]Критерии учреждения'!J36+'[1]Критерии учреждения'!K36</f>
        <v>22</v>
      </c>
      <c r="E15" s="13">
        <f>'[1]Критерии учреждения'!P36+'[1]Критерии учреждения'!T36+'[1]Критерии учреждения'!U36+'[1]Критерии учреждения'!Y36+'[1]Критерии учреждения'!AC36</f>
        <v>18</v>
      </c>
      <c r="F15" s="13">
        <f>SUM('[1]Критерии учреждения'!AD36:AN36)</f>
        <v>8</v>
      </c>
      <c r="G15" s="13">
        <f>'[1]Критерии учреждения'!AO36</f>
        <v>10</v>
      </c>
      <c r="H15" s="15">
        <f t="shared" si="0"/>
        <v>98</v>
      </c>
    </row>
    <row r="16" spans="1:8" ht="33.75" customHeight="1" x14ac:dyDescent="0.25">
      <c r="A16" s="1">
        <v>11</v>
      </c>
      <c r="B16" s="10" t="s">
        <v>24</v>
      </c>
      <c r="C16" s="11">
        <f>'[1]Критерии учреждения'!C9</f>
        <v>40</v>
      </c>
      <c r="D16" s="12">
        <f>'[1]Критерии учреждения'!G9+'[1]Критерии учреждения'!I9+'[1]Критерии учреждения'!J9+'[1]Критерии учреждения'!K9</f>
        <v>25</v>
      </c>
      <c r="E16" s="13">
        <f>'[1]Критерии учреждения'!P9+'[1]Критерии учреждения'!T9+'[1]Критерии учреждения'!U9+'[1]Критерии учреждения'!Y9+'[1]Критерии учреждения'!AC9</f>
        <v>13</v>
      </c>
      <c r="F16" s="13">
        <f>SUM('[1]Критерии учреждения'!AD9:AN9)</f>
        <v>9</v>
      </c>
      <c r="G16" s="13">
        <f>'[1]Критерии учреждения'!AO9</f>
        <v>10</v>
      </c>
      <c r="H16" s="14">
        <f t="shared" si="0"/>
        <v>97</v>
      </c>
    </row>
    <row r="17" spans="1:8" ht="34.5" customHeight="1" x14ac:dyDescent="0.25">
      <c r="A17" s="1">
        <v>24</v>
      </c>
      <c r="B17" s="10" t="s">
        <v>25</v>
      </c>
      <c r="C17" s="11">
        <f>'[1]Критерии учреждения'!C22</f>
        <v>40</v>
      </c>
      <c r="D17" s="12">
        <f>'[1]Критерии учреждения'!G22+'[1]Критерии учреждения'!I22+'[1]Критерии учреждения'!J22+'[1]Критерии учреждения'!K22</f>
        <v>20</v>
      </c>
      <c r="E17" s="13">
        <f>'[1]Критерии учреждения'!P22+'[1]Критерии учреждения'!T22+'[1]Критерии учреждения'!U22+'[1]Критерии учреждения'!Y22+'[1]Критерии учреждения'!AC22</f>
        <v>16</v>
      </c>
      <c r="F17" s="13">
        <f>SUM('[1]Критерии учреждения'!AD22:AN22)</f>
        <v>10</v>
      </c>
      <c r="G17" s="13">
        <f>'[1]Критерии учреждения'!AO22</f>
        <v>10</v>
      </c>
      <c r="H17" s="14">
        <f t="shared" si="0"/>
        <v>96</v>
      </c>
    </row>
    <row r="18" spans="1:8" ht="36.6" customHeight="1" x14ac:dyDescent="0.25">
      <c r="A18" s="19">
        <v>26</v>
      </c>
      <c r="B18" s="10" t="s">
        <v>26</v>
      </c>
      <c r="C18" s="11">
        <f>'[1]Критерии учреждения'!C24</f>
        <v>40</v>
      </c>
      <c r="D18" s="12">
        <f>'[1]Критерии учреждения'!G24+'[1]Критерии учреждения'!I24+'[1]Критерии учреждения'!J24+'[1]Критерии учреждения'!K24</f>
        <v>25</v>
      </c>
      <c r="E18" s="13">
        <f>'[1]Критерии учреждения'!P24+'[1]Критерии учреждения'!T24+'[1]Критерии учреждения'!U24+'[1]Критерии учреждения'!Y24+'[1]Критерии учреждения'!AC24</f>
        <v>13</v>
      </c>
      <c r="F18" s="13">
        <f>SUM('[1]Критерии учреждения'!AD24:AN24)</f>
        <v>8</v>
      </c>
      <c r="G18" s="13">
        <f>'[1]Критерии учреждения'!AO24</f>
        <v>10</v>
      </c>
      <c r="H18" s="15">
        <f t="shared" si="0"/>
        <v>96</v>
      </c>
    </row>
    <row r="19" spans="1:8" x14ac:dyDescent="0.25">
      <c r="A19" s="1">
        <v>37</v>
      </c>
      <c r="B19" s="10" t="s">
        <v>27</v>
      </c>
      <c r="C19" s="11">
        <f>'[1]Критерии учреждения'!C35</f>
        <v>40</v>
      </c>
      <c r="D19" s="12">
        <f>'[1]Критерии учреждения'!G35+'[1]Критерии учреждения'!I35+'[1]Критерии учреждения'!J35+'[1]Критерии учреждения'!K35</f>
        <v>25</v>
      </c>
      <c r="E19" s="13">
        <f>'[1]Критерии учреждения'!P35+'[1]Критерии учреждения'!T35+'[1]Критерии учреждения'!U35+'[1]Критерии учреждения'!Y35+'[1]Критерии учреждения'!AC35</f>
        <v>14</v>
      </c>
      <c r="F19" s="13">
        <f>SUM('[1]Критерии учреждения'!AD35:AN35)</f>
        <v>7</v>
      </c>
      <c r="G19" s="13">
        <f>'[1]Критерии учреждения'!AO35</f>
        <v>10</v>
      </c>
      <c r="H19" s="14">
        <f t="shared" si="0"/>
        <v>96</v>
      </c>
    </row>
    <row r="20" spans="1:8" ht="31.5" x14ac:dyDescent="0.25">
      <c r="A20" s="1">
        <v>32</v>
      </c>
      <c r="B20" s="10" t="s">
        <v>28</v>
      </c>
      <c r="C20" s="11">
        <f>'[1]Критерии учреждения'!C30</f>
        <v>40</v>
      </c>
      <c r="D20" s="12">
        <f>'[1]Критерии учреждения'!G30+'[1]Критерии учреждения'!I30+'[1]Критерии учреждения'!J30+'[1]Критерии учреждения'!K30</f>
        <v>25</v>
      </c>
      <c r="E20" s="13">
        <f>'[1]Критерии учреждения'!P30+'[1]Критерии учреждения'!T30+'[1]Критерии учреждения'!U30+'[1]Критерии учреждения'!Y30+'[1]Критерии учреждения'!AC30</f>
        <v>21</v>
      </c>
      <c r="F20" s="13">
        <f>SUM('[1]Критерии учреждения'!AD30:AN30)</f>
        <v>9</v>
      </c>
      <c r="G20" s="13">
        <f>'[1]Критерии учреждения'!AO30</f>
        <v>0</v>
      </c>
      <c r="H20" s="14">
        <f t="shared" si="0"/>
        <v>95</v>
      </c>
    </row>
    <row r="21" spans="1:8" ht="31.5" x14ac:dyDescent="0.25">
      <c r="A21" s="1">
        <v>3</v>
      </c>
      <c r="B21" s="20" t="s">
        <v>29</v>
      </c>
      <c r="C21" s="11">
        <f>'[1]Критерии учреждения'!C41</f>
        <v>40</v>
      </c>
      <c r="D21" s="12">
        <f>'[1]Критерии учреждения'!G41+'[1]Критерии учреждения'!I41+'[1]Критерии учреждения'!J41+'[1]Критерии учреждения'!K41</f>
        <v>22</v>
      </c>
      <c r="E21" s="13">
        <f>'[1]Критерии учреждения'!P41+'[1]Критерии учреждения'!T41+'[1]Критерии учреждения'!U41+'[1]Критерии учреждения'!Y41+'[1]Критерии учреждения'!AC41</f>
        <v>13</v>
      </c>
      <c r="F21" s="13">
        <f>SUM('[1]Критерии учреждения'!AD41:AN41)</f>
        <v>9</v>
      </c>
      <c r="G21" s="13">
        <f>'[1]Критерии учреждения'!AO41</f>
        <v>10</v>
      </c>
      <c r="H21" s="15">
        <f t="shared" si="0"/>
        <v>94</v>
      </c>
    </row>
    <row r="22" spans="1:8" ht="31.5" x14ac:dyDescent="0.25">
      <c r="A22" s="1">
        <v>15</v>
      </c>
      <c r="B22" s="10" t="s">
        <v>30</v>
      </c>
      <c r="C22" s="11">
        <f>'[1]Критерии учреждения'!C13</f>
        <v>40</v>
      </c>
      <c r="D22" s="12">
        <f>'[1]Критерии учреждения'!G13+'[1]Критерии учреждения'!I13+'[1]Критерии учреждения'!J13+'[1]Критерии учреждения'!K13</f>
        <v>22</v>
      </c>
      <c r="E22" s="13">
        <f>'[1]Критерии учреждения'!P13+'[1]Критерии учреждения'!T13+'[1]Критерии учреждения'!U13+'[1]Критерии учреждения'!Y13+'[1]Критерии учреждения'!AC13</f>
        <v>21</v>
      </c>
      <c r="F22" s="13">
        <f>SUM('[1]Критерии учреждения'!AD13:AN13)</f>
        <v>10</v>
      </c>
      <c r="G22" s="13">
        <f>'[1]Критерии учреждения'!AO13</f>
        <v>0</v>
      </c>
      <c r="H22" s="14">
        <f t="shared" si="0"/>
        <v>93</v>
      </c>
    </row>
    <row r="23" spans="1:8" ht="35.25" customHeight="1" x14ac:dyDescent="0.25">
      <c r="A23" s="1">
        <v>4</v>
      </c>
      <c r="B23" s="20" t="s">
        <v>31</v>
      </c>
      <c r="C23" s="11">
        <f>'[1]Критерии учреждения'!C42</f>
        <v>40</v>
      </c>
      <c r="D23" s="12">
        <f>'[1]Критерии учреждения'!G42+'[1]Критерии учреждения'!I42+'[1]Критерии учреждения'!J42+'[1]Критерии учреждения'!K42</f>
        <v>22</v>
      </c>
      <c r="E23" s="13">
        <f>'[1]Критерии учреждения'!P42+'[1]Критерии учреждения'!T42+'[1]Критерии учреждения'!U42+'[1]Критерии учреждения'!Y42+'[1]Критерии учреждения'!AC42</f>
        <v>21</v>
      </c>
      <c r="F23" s="13">
        <f>SUM('[1]Критерии учреждения'!AD42:AN42)</f>
        <v>9</v>
      </c>
      <c r="G23" s="13">
        <f>'[1]Критерии учреждения'!AO42</f>
        <v>0</v>
      </c>
      <c r="H23" s="15">
        <f t="shared" si="0"/>
        <v>92</v>
      </c>
    </row>
    <row r="24" spans="1:8" ht="47.25" x14ac:dyDescent="0.25">
      <c r="A24" s="1">
        <v>12</v>
      </c>
      <c r="B24" s="10" t="s">
        <v>32</v>
      </c>
      <c r="C24" s="11">
        <f>'[1]Критерии учреждения'!C10</f>
        <v>40</v>
      </c>
      <c r="D24" s="12">
        <f>'[1]Критерии учреждения'!G10+'[1]Критерии учреждения'!I10+'[1]Критерии учреждения'!J10+'[1]Критерии учреждения'!K10</f>
        <v>21</v>
      </c>
      <c r="E24" s="13">
        <f>'[1]Критерии учреждения'!P10+'[1]Критерии учреждения'!T10+'[1]Критерии учреждения'!U10+'[1]Критерии учреждения'!Y10+'[1]Критерии учреждения'!AC10</f>
        <v>21</v>
      </c>
      <c r="F24" s="13">
        <f>SUM('[1]Критерии учреждения'!AD10:AN10)</f>
        <v>10</v>
      </c>
      <c r="G24" s="13">
        <f>'[1]Критерии учреждения'!AO10</f>
        <v>0</v>
      </c>
      <c r="H24" s="15">
        <f t="shared" si="0"/>
        <v>92</v>
      </c>
    </row>
    <row r="25" spans="1:8" ht="33.75" customHeight="1" x14ac:dyDescent="0.25">
      <c r="A25" s="1">
        <v>5</v>
      </c>
      <c r="B25" s="20" t="s">
        <v>33</v>
      </c>
      <c r="C25" s="11">
        <f>'[1]Критерии учреждения'!C43</f>
        <v>40</v>
      </c>
      <c r="D25" s="12">
        <f>'[1]Критерии учреждения'!G43+'[1]Критерии учреждения'!I43+'[1]Критерии учреждения'!J43+'[1]Критерии учреждения'!K43</f>
        <v>25</v>
      </c>
      <c r="E25" s="13">
        <f>'[1]Критерии учреждения'!P43+'[1]Критерии учреждения'!T43+'[1]Критерии учреждения'!U43+'[1]Критерии учреждения'!Y43+'[1]Критерии учреждения'!AC43</f>
        <v>18</v>
      </c>
      <c r="F25" s="13">
        <f>SUM('[1]Критерии учреждения'!AD43:AN43)</f>
        <v>9</v>
      </c>
      <c r="G25" s="13">
        <f>'[1]Критерии учреждения'!AO43</f>
        <v>0</v>
      </c>
      <c r="H25" s="15">
        <f t="shared" si="0"/>
        <v>92</v>
      </c>
    </row>
    <row r="26" spans="1:8" ht="31.5" x14ac:dyDescent="0.25">
      <c r="A26" s="1">
        <v>23</v>
      </c>
      <c r="B26" s="10" t="s">
        <v>34</v>
      </c>
      <c r="C26" s="11">
        <f>'[1]Критерии учреждения'!C21</f>
        <v>40</v>
      </c>
      <c r="D26" s="12">
        <f>'[1]Критерии учреждения'!G21+'[1]Критерии учреждения'!I21+'[1]Критерии учреждения'!J21+'[1]Критерии учреждения'!K21</f>
        <v>25</v>
      </c>
      <c r="E26" s="13">
        <f>'[1]Критерии учреждения'!P21+'[1]Критерии учреждения'!T21+'[1]Критерии учреждения'!U21+'[1]Критерии учреждения'!Y21+'[1]Критерии учреждения'!AC21</f>
        <v>18</v>
      </c>
      <c r="F26" s="13">
        <f>SUM('[1]Критерии учреждения'!AD21:AN21)</f>
        <v>9</v>
      </c>
      <c r="G26" s="13">
        <f>'[1]Критерии учреждения'!AO21</f>
        <v>0</v>
      </c>
      <c r="H26" s="14">
        <f t="shared" si="0"/>
        <v>92</v>
      </c>
    </row>
    <row r="27" spans="1:8" ht="31.5" x14ac:dyDescent="0.25">
      <c r="A27" s="1">
        <v>25</v>
      </c>
      <c r="B27" s="10" t="s">
        <v>35</v>
      </c>
      <c r="C27" s="11">
        <f>'[1]Критерии учреждения'!C23</f>
        <v>40</v>
      </c>
      <c r="D27" s="12">
        <f>'[1]Критерии учреждения'!G23+'[1]Критерии учреждения'!I23+'[1]Критерии учреждения'!J23+'[1]Критерии учреждения'!K23</f>
        <v>22</v>
      </c>
      <c r="E27" s="13">
        <f>'[1]Критерии учреждения'!P23+'[1]Критерии учреждения'!T23+'[1]Критерии учреждения'!U23+'[1]Критерии учреждения'!Y23+'[1]Критерии учреждения'!AC23</f>
        <v>11</v>
      </c>
      <c r="F27" s="13">
        <f>SUM('[1]Критерии учреждения'!AD23:AN23)</f>
        <v>9</v>
      </c>
      <c r="G27" s="13">
        <f>'[1]Критерии учреждения'!AO23</f>
        <v>10</v>
      </c>
      <c r="H27" s="15">
        <f t="shared" si="0"/>
        <v>92</v>
      </c>
    </row>
    <row r="28" spans="1:8" ht="31.5" x14ac:dyDescent="0.25">
      <c r="A28" s="1">
        <v>30</v>
      </c>
      <c r="B28" s="10" t="s">
        <v>36</v>
      </c>
      <c r="C28" s="11">
        <f>'[1]Критерии учреждения'!C28</f>
        <v>40</v>
      </c>
      <c r="D28" s="12">
        <f>'[1]Критерии учреждения'!G28+'[1]Критерии учреждения'!I28+'[1]Критерии учреждения'!J28+'[1]Критерии учреждения'!K28</f>
        <v>22</v>
      </c>
      <c r="E28" s="13">
        <f>'[1]Критерии учреждения'!P28+'[1]Критерии учреждения'!T28+'[1]Критерии учреждения'!U28+'[1]Критерии учреждения'!Y28+'[1]Критерии учреждения'!AC28</f>
        <v>11</v>
      </c>
      <c r="F28" s="13">
        <f>SUM('[1]Критерии учреждения'!AD28:AN28)</f>
        <v>9</v>
      </c>
      <c r="G28" s="13">
        <f>'[1]Критерии учреждения'!AO28</f>
        <v>10</v>
      </c>
      <c r="H28" s="15">
        <f t="shared" si="0"/>
        <v>92</v>
      </c>
    </row>
    <row r="29" spans="1:8" ht="34.5" customHeight="1" x14ac:dyDescent="0.25">
      <c r="A29" s="1">
        <v>20</v>
      </c>
      <c r="B29" s="10" t="s">
        <v>37</v>
      </c>
      <c r="C29" s="11">
        <f>'[1]Критерии учреждения'!C18</f>
        <v>40</v>
      </c>
      <c r="D29" s="12">
        <f>'[1]Критерии учреждения'!G18+'[1]Критерии учреждения'!I18+'[1]Критерии учреждения'!J18+'[1]Критерии учреждения'!K18</f>
        <v>20</v>
      </c>
      <c r="E29" s="13">
        <f>'[1]Критерии учреждения'!P18+'[1]Критерии учреждения'!T18+'[1]Критерии учреждения'!U18+'[1]Критерии учреждения'!Y18+'[1]Критерии учреждения'!AC18</f>
        <v>12</v>
      </c>
      <c r="F29" s="13">
        <f>SUM('[1]Критерии учреждения'!AD18:AN18)</f>
        <v>9</v>
      </c>
      <c r="G29" s="13">
        <f>'[1]Критерии учреждения'!AO18</f>
        <v>10</v>
      </c>
      <c r="H29" s="15">
        <f t="shared" si="0"/>
        <v>91</v>
      </c>
    </row>
    <row r="30" spans="1:8" ht="31.5" x14ac:dyDescent="0.25">
      <c r="A30" s="1">
        <v>40</v>
      </c>
      <c r="B30" s="21" t="s">
        <v>38</v>
      </c>
      <c r="C30" s="22">
        <f>'[1]Критерии учреждения'!C38</f>
        <v>40</v>
      </c>
      <c r="D30" s="23">
        <f>'[1]Критерии учреждения'!G38+'[1]Критерии учреждения'!I38+'[1]Критерии учреждения'!J38+'[1]Критерии учреждения'!K38</f>
        <v>25</v>
      </c>
      <c r="E30" s="24">
        <f>'[1]Критерии учреждения'!P38+'[1]Критерии учреждения'!T38+'[1]Критерии учреждения'!U38+'[1]Критерии учреждения'!Y38+'[1]Критерии учреждения'!AC38</f>
        <v>18</v>
      </c>
      <c r="F30" s="24">
        <f>SUM('[1]Критерии учреждения'!AD38:AN38)</f>
        <v>6</v>
      </c>
      <c r="G30" s="24">
        <f>'[1]Критерии учреждения'!AO38</f>
        <v>0</v>
      </c>
      <c r="H30" s="25">
        <f t="shared" si="0"/>
        <v>89</v>
      </c>
    </row>
    <row r="31" spans="1:8" ht="31.5" x14ac:dyDescent="0.25">
      <c r="A31" s="1">
        <v>10</v>
      </c>
      <c r="B31" s="21" t="s">
        <v>39</v>
      </c>
      <c r="C31" s="22">
        <f>'[1]Критерии учреждения'!C8</f>
        <v>40</v>
      </c>
      <c r="D31" s="23">
        <f>'[1]Критерии учреждения'!G8+'[1]Критерии учреждения'!I8+'[1]Критерии учреждения'!J8+'[1]Критерии учреждения'!K8</f>
        <v>18</v>
      </c>
      <c r="E31" s="24">
        <f>'[1]Критерии учреждения'!P8+'[1]Критерии учреждения'!T8+'[1]Критерии учреждения'!U8+'[1]Критерии учреждения'!Y8+'[1]Критерии учреждения'!AC8</f>
        <v>16</v>
      </c>
      <c r="F31" s="24">
        <f>SUM('[1]Критерии учреждения'!AD8:AN8)</f>
        <v>5</v>
      </c>
      <c r="G31" s="24">
        <f>'[1]Критерии учреждения'!AO8</f>
        <v>10</v>
      </c>
      <c r="H31" s="25">
        <f t="shared" si="0"/>
        <v>89</v>
      </c>
    </row>
    <row r="32" spans="1:8" ht="33.75" customHeight="1" x14ac:dyDescent="0.25">
      <c r="A32" s="1">
        <v>31</v>
      </c>
      <c r="B32" s="21" t="s">
        <v>40</v>
      </c>
      <c r="C32" s="22">
        <f>'[1]Критерии учреждения'!C29</f>
        <v>40</v>
      </c>
      <c r="D32" s="23">
        <f>'[1]Критерии учреждения'!G29+'[1]Критерии учреждения'!I29+'[1]Критерии учреждения'!J29+'[1]Критерии учреждения'!K29</f>
        <v>10</v>
      </c>
      <c r="E32" s="24">
        <f>'[1]Критерии учреждения'!P29+'[1]Критерии учреждения'!T29+'[1]Критерии учреждения'!U29+'[1]Критерии учреждения'!Y29+'[1]Критерии учреждения'!AC29</f>
        <v>18</v>
      </c>
      <c r="F32" s="24">
        <f>SUM('[1]Критерии учреждения'!AD29:AN29)</f>
        <v>9</v>
      </c>
      <c r="G32" s="24">
        <f>'[1]Критерии учреждения'!AO29</f>
        <v>10</v>
      </c>
      <c r="H32" s="25">
        <f t="shared" si="0"/>
        <v>87</v>
      </c>
    </row>
    <row r="33" spans="1:8" ht="31.5" x14ac:dyDescent="0.25">
      <c r="A33" s="1">
        <v>19</v>
      </c>
      <c r="B33" s="21" t="s">
        <v>41</v>
      </c>
      <c r="C33" s="22">
        <f>'[1]Критерии учреждения'!C17</f>
        <v>40</v>
      </c>
      <c r="D33" s="23">
        <f>'[1]Критерии учреждения'!G17+'[1]Критерии учреждения'!I17+'[1]Критерии учреждения'!J17+'[1]Критерии учреждения'!K17</f>
        <v>25</v>
      </c>
      <c r="E33" s="24">
        <f>'[1]Критерии учреждения'!P17+'[1]Критерии учреждения'!T17+'[1]Критерии учреждения'!U17+'[1]Критерии учреждения'!Y17+'[1]Критерии учреждения'!AC17</f>
        <v>13</v>
      </c>
      <c r="F33" s="24">
        <f>SUM('[1]Критерии учреждения'!AD17:AN17)</f>
        <v>9</v>
      </c>
      <c r="G33" s="24">
        <f>'[1]Критерии учреждения'!AO17</f>
        <v>0</v>
      </c>
      <c r="H33" s="25">
        <f t="shared" si="0"/>
        <v>87</v>
      </c>
    </row>
    <row r="34" spans="1:8" ht="31.5" x14ac:dyDescent="0.25">
      <c r="A34" s="1">
        <v>6</v>
      </c>
      <c r="B34" s="26" t="s">
        <v>42</v>
      </c>
      <c r="C34" s="22">
        <f>'[1]Критерии учреждения'!C44</f>
        <v>40</v>
      </c>
      <c r="D34" s="23">
        <f>'[1]Критерии учреждения'!G44+'[1]Критерии учреждения'!I44+'[1]Критерии учреждения'!J44+'[1]Критерии учреждения'!K44</f>
        <v>10</v>
      </c>
      <c r="E34" s="24">
        <f>'[1]Критерии учреждения'!P44+'[1]Критерии учреждения'!T44+'[1]Критерии учреждения'!U44+'[1]Критерии учреждения'!Y44+'[1]Критерии учреждения'!AC44</f>
        <v>18</v>
      </c>
      <c r="F34" s="24">
        <f>SUM('[1]Критерии учреждения'!AD44:AN44)</f>
        <v>7</v>
      </c>
      <c r="G34" s="24">
        <f>'[1]Критерии учреждения'!AO44</f>
        <v>10</v>
      </c>
      <c r="H34" s="25">
        <f t="shared" si="0"/>
        <v>85</v>
      </c>
    </row>
    <row r="35" spans="1:8" ht="31.5" x14ac:dyDescent="0.25">
      <c r="A35" s="1">
        <v>7</v>
      </c>
      <c r="B35" s="26" t="s">
        <v>43</v>
      </c>
      <c r="C35" s="22">
        <f>'[1]Критерии учреждения'!C45</f>
        <v>40</v>
      </c>
      <c r="D35" s="23">
        <f>'[1]Критерии учреждения'!G45+'[1]Критерии учреждения'!I45+'[1]Критерии учреждения'!J45+'[1]Критерии учреждения'!K45</f>
        <v>10</v>
      </c>
      <c r="E35" s="24">
        <f>'[1]Критерии учреждения'!P45+'[1]Критерии учреждения'!T45+'[1]Критерии учреждения'!U45+'[1]Критерии учреждения'!Y45+'[1]Критерии учреждения'!AC45</f>
        <v>18</v>
      </c>
      <c r="F35" s="24">
        <f>SUM('[1]Критерии учреждения'!AD45:AN45)</f>
        <v>7</v>
      </c>
      <c r="G35" s="24">
        <f>'[1]Критерии учреждения'!AO45</f>
        <v>10</v>
      </c>
      <c r="H35" s="25">
        <f t="shared" si="0"/>
        <v>85</v>
      </c>
    </row>
    <row r="36" spans="1:8" s="16" customFormat="1" ht="31.5" x14ac:dyDescent="0.25">
      <c r="A36" s="17">
        <v>17</v>
      </c>
      <c r="B36" s="21" t="s">
        <v>44</v>
      </c>
      <c r="C36" s="22">
        <f>'[1]Критерии учреждения'!C15</f>
        <v>40</v>
      </c>
      <c r="D36" s="23">
        <f>'[1]Критерии учреждения'!G15+'[1]Критерии учреждения'!I15+'[1]Критерии учреждения'!J15+'[1]Критерии учреждения'!K15</f>
        <v>10</v>
      </c>
      <c r="E36" s="24">
        <f>'[1]Критерии учреждения'!P15+'[1]Критерии учреждения'!T15+'[1]Критерии учреждения'!U15+'[1]Критерии учреждения'!Y15+'[1]Критерии учреждения'!AC15</f>
        <v>16</v>
      </c>
      <c r="F36" s="24">
        <f>SUM('[1]Критерии учреждения'!AD15:AN15)</f>
        <v>8</v>
      </c>
      <c r="G36" s="24">
        <f>'[1]Критерии учреждения'!AO15</f>
        <v>10</v>
      </c>
      <c r="H36" s="25">
        <f t="shared" si="0"/>
        <v>84</v>
      </c>
    </row>
    <row r="37" spans="1:8" ht="33" customHeight="1" x14ac:dyDescent="0.25">
      <c r="A37" s="1">
        <v>16</v>
      </c>
      <c r="B37" s="21" t="s">
        <v>45</v>
      </c>
      <c r="C37" s="22">
        <f>'[1]Критерии учреждения'!C14</f>
        <v>40</v>
      </c>
      <c r="D37" s="23">
        <f>'[1]Критерии учреждения'!G14+'[1]Критерии учреждения'!I14+'[1]Критерии учреждения'!J14+'[1]Критерии учреждения'!K14</f>
        <v>10</v>
      </c>
      <c r="E37" s="24">
        <f>'[1]Критерии учреждения'!P14+'[1]Критерии учреждения'!T14+'[1]Критерии учреждения'!U14+'[1]Критерии учреждения'!Y14+'[1]Критерии учреждения'!AC14</f>
        <v>21</v>
      </c>
      <c r="F37" s="24">
        <f>SUM('[1]Критерии учреждения'!AD14:AN14)</f>
        <v>10</v>
      </c>
      <c r="G37" s="24">
        <f>'[1]Критерии учреждения'!AO14</f>
        <v>0</v>
      </c>
      <c r="H37" s="25">
        <f t="shared" si="0"/>
        <v>81</v>
      </c>
    </row>
    <row r="38" spans="1:8" ht="31.5" x14ac:dyDescent="0.25">
      <c r="A38" s="1">
        <v>14</v>
      </c>
      <c r="B38" s="21" t="s">
        <v>46</v>
      </c>
      <c r="C38" s="22">
        <f>'[1]Критерии учреждения'!C12</f>
        <v>40</v>
      </c>
      <c r="D38" s="23">
        <f>'[1]Критерии учреждения'!G12+'[1]Критерии учреждения'!I12+'[1]Критерии учреждения'!J12+'[1]Критерии учреждения'!K12</f>
        <v>10</v>
      </c>
      <c r="E38" s="24">
        <f>'[1]Критерии учреждения'!P12+'[1]Критерии учреждения'!T12+'[1]Критерии учреждения'!U12+'[1]Критерии учреждения'!Y12+'[1]Критерии учреждения'!AC12</f>
        <v>21</v>
      </c>
      <c r="F38" s="24">
        <f>SUM('[1]Критерии учреждения'!AD12:AN12)</f>
        <v>9</v>
      </c>
      <c r="G38" s="24">
        <f>'[1]Критерии учреждения'!AO12</f>
        <v>0</v>
      </c>
      <c r="H38" s="27">
        <f t="shared" si="0"/>
        <v>80</v>
      </c>
    </row>
    <row r="39" spans="1:8" ht="33" customHeight="1" x14ac:dyDescent="0.25">
      <c r="A39" s="1">
        <v>13</v>
      </c>
      <c r="B39" s="21" t="s">
        <v>47</v>
      </c>
      <c r="C39" s="22">
        <f>'[1]Критерии учреждения'!C11</f>
        <v>40</v>
      </c>
      <c r="D39" s="23">
        <f>'[1]Критерии учреждения'!G11+'[1]Критерии учреждения'!I11+'[1]Критерии учреждения'!J11+'[1]Критерии учреждения'!K11</f>
        <v>10</v>
      </c>
      <c r="E39" s="24">
        <f>'[1]Критерии учреждения'!P11+'[1]Критерии учреждения'!T11+'[1]Критерии учреждения'!U11+'[1]Критерии учреждения'!Y11+'[1]Критерии учреждения'!AC11</f>
        <v>11</v>
      </c>
      <c r="F39" s="24">
        <f>SUM('[1]Критерии учреждения'!AD11:AN11)</f>
        <v>9</v>
      </c>
      <c r="G39" s="24">
        <f>'[1]Критерии учреждения'!AO11</f>
        <v>10</v>
      </c>
      <c r="H39" s="27">
        <f t="shared" si="0"/>
        <v>80</v>
      </c>
    </row>
    <row r="40" spans="1:8" ht="33" customHeight="1" x14ac:dyDescent="0.25">
      <c r="A40" s="1">
        <v>1</v>
      </c>
      <c r="B40" s="26" t="s">
        <v>48</v>
      </c>
      <c r="C40" s="22">
        <f>'[1]Критерии учреждения'!C39</f>
        <v>40</v>
      </c>
      <c r="D40" s="23">
        <f>'[1]Критерии учреждения'!G39+'[1]Критерии учреждения'!I39+'[1]Критерии учреждения'!J39+'[1]Критерии учреждения'!K39</f>
        <v>10</v>
      </c>
      <c r="E40" s="24">
        <f>'[1]Критерии учреждения'!P39+'[1]Критерии учреждения'!T39+'[1]Критерии учреждения'!U39+'[1]Критерии учреждения'!Y39+'[1]Критерии учреждения'!AC39</f>
        <v>9</v>
      </c>
      <c r="F40" s="24">
        <f>SUM('[1]Критерии учреждения'!AD39:AN39)</f>
        <v>9</v>
      </c>
      <c r="G40" s="24">
        <f>'[1]Критерии учреждения'!AO39</f>
        <v>10</v>
      </c>
      <c r="H40" s="25">
        <f t="shared" si="0"/>
        <v>78</v>
      </c>
    </row>
    <row r="41" spans="1:8" s="16" customFormat="1" ht="33" customHeight="1" x14ac:dyDescent="0.25">
      <c r="A41" s="17">
        <v>2</v>
      </c>
      <c r="B41" s="26" t="s">
        <v>49</v>
      </c>
      <c r="C41" s="22">
        <f>'[1]Критерии учреждения'!C40</f>
        <v>40</v>
      </c>
      <c r="D41" s="23">
        <f>'[1]Критерии учреждения'!G40+'[1]Критерии учреждения'!I40+'[1]Критерии учреждения'!J40+'[1]Критерии учреждения'!K40</f>
        <v>10</v>
      </c>
      <c r="E41" s="24">
        <f>'[1]Критерии учреждения'!P40+'[1]Критерии учреждения'!T40+'[1]Критерии учреждения'!U40+'[1]Критерии учреждения'!Y40+'[1]Критерии учреждения'!AC40</f>
        <v>8</v>
      </c>
      <c r="F41" s="24">
        <f>SUM('[1]Критерии учреждения'!AD40:AN40)</f>
        <v>8</v>
      </c>
      <c r="G41" s="24">
        <f>'[1]Критерии учреждения'!AO40</f>
        <v>10</v>
      </c>
      <c r="H41" s="27">
        <f t="shared" si="0"/>
        <v>76</v>
      </c>
    </row>
    <row r="42" spans="1:8" ht="35.25" customHeight="1" x14ac:dyDescent="0.25">
      <c r="A42" s="1">
        <v>39</v>
      </c>
      <c r="B42" s="21" t="s">
        <v>50</v>
      </c>
      <c r="C42" s="22">
        <f>'[1]Критерии учреждения'!C37</f>
        <v>40</v>
      </c>
      <c r="D42" s="23">
        <f>'[1]Критерии учреждения'!G37+'[1]Критерии учреждения'!I37+'[1]Критерии учреждения'!J37+'[1]Критерии учреждения'!K37</f>
        <v>10</v>
      </c>
      <c r="E42" s="24">
        <f>'[1]Критерии учреждения'!P37+'[1]Критерии учреждения'!T37+'[1]Критерии учреждения'!U37+'[1]Критерии учреждения'!Y37+'[1]Критерии учреждения'!AC37</f>
        <v>11</v>
      </c>
      <c r="F42" s="24">
        <f>SUM('[1]Критерии учреждения'!AD37:AN37)</f>
        <v>8</v>
      </c>
      <c r="G42" s="24">
        <f>'[1]Критерии учреждения'!AO37</f>
        <v>0</v>
      </c>
      <c r="H42" s="25">
        <f t="shared" si="0"/>
        <v>69</v>
      </c>
    </row>
    <row r="43" spans="1:8" ht="31.5" x14ac:dyDescent="0.25">
      <c r="A43" s="1">
        <v>8</v>
      </c>
      <c r="B43" s="28" t="s">
        <v>51</v>
      </c>
      <c r="C43" s="22">
        <f>'[1]Критерии учреждения'!C46</f>
        <v>40</v>
      </c>
      <c r="D43" s="23">
        <f>'[1]Критерии учреждения'!G46+'[1]Критерии учреждения'!I46+'[1]Критерии учреждения'!J46+'[1]Критерии учреждения'!K46</f>
        <v>10</v>
      </c>
      <c r="E43" s="24">
        <f>'[1]Критерии учреждения'!P46+'[1]Критерии учреждения'!T46+'[1]Критерии учреждения'!U46+'[1]Критерии учреждения'!Y46+'[1]Критерии учреждения'!AC46</f>
        <v>11</v>
      </c>
      <c r="F43" s="24">
        <f>SUM('[1]Критерии учреждения'!AD46:AN46)</f>
        <v>5.5</v>
      </c>
      <c r="G43" s="24">
        <f>'[1]Критерии учреждения'!AO46</f>
        <v>0</v>
      </c>
      <c r="H43" s="25">
        <f t="shared" si="0"/>
        <v>66.5</v>
      </c>
    </row>
    <row r="44" spans="1:8" x14ac:dyDescent="0.25">
      <c r="B44" s="29"/>
      <c r="C44" s="30"/>
      <c r="D44" s="30"/>
      <c r="E44" s="30"/>
      <c r="F44" s="30"/>
      <c r="G44" s="31"/>
      <c r="H44" s="32"/>
    </row>
    <row r="45" spans="1:8" ht="19.5" customHeight="1" x14ac:dyDescent="0.25">
      <c r="B45" s="33"/>
      <c r="C45" s="33"/>
      <c r="D45" s="30" t="s">
        <v>52</v>
      </c>
      <c r="E45" s="30" t="s">
        <v>53</v>
      </c>
      <c r="F45" s="30" t="s">
        <v>54</v>
      </c>
      <c r="G45" s="31"/>
      <c r="H45" s="30" t="s">
        <v>55</v>
      </c>
    </row>
    <row r="46" spans="1:8" ht="19.5" customHeight="1" x14ac:dyDescent="0.25">
      <c r="B46" s="34"/>
      <c r="C46" s="34"/>
      <c r="D46" s="30" t="s">
        <v>56</v>
      </c>
      <c r="E46" s="30" t="s">
        <v>57</v>
      </c>
      <c r="F46" s="30" t="s">
        <v>58</v>
      </c>
      <c r="G46" s="31"/>
      <c r="H46" s="30" t="s">
        <v>55</v>
      </c>
    </row>
    <row r="47" spans="1:8" ht="19.5" customHeight="1" x14ac:dyDescent="0.25">
      <c r="B47" s="35"/>
      <c r="C47" s="35"/>
      <c r="D47" s="30" t="s">
        <v>59</v>
      </c>
      <c r="E47" s="30" t="s">
        <v>60</v>
      </c>
      <c r="F47" s="30" t="s">
        <v>61</v>
      </c>
      <c r="G47" s="31"/>
      <c r="H47" s="30" t="s">
        <v>55</v>
      </c>
    </row>
    <row r="48" spans="1:8" ht="19.5" customHeight="1" x14ac:dyDescent="0.25">
      <c r="B48" s="36"/>
      <c r="C48" s="36"/>
      <c r="D48" s="30" t="s">
        <v>62</v>
      </c>
      <c r="E48" s="30" t="s">
        <v>63</v>
      </c>
      <c r="F48" s="30" t="s">
        <v>64</v>
      </c>
      <c r="G48" s="31"/>
      <c r="H48" s="30" t="s">
        <v>55</v>
      </c>
    </row>
    <row r="51" spans="2:8" x14ac:dyDescent="0.25">
      <c r="B51" s="37"/>
      <c r="C51" s="37"/>
      <c r="D51" s="37"/>
      <c r="E51" s="38"/>
      <c r="F51" s="38"/>
      <c r="G51" s="38"/>
      <c r="H51" s="38"/>
    </row>
  </sheetData>
  <mergeCells count="6">
    <mergeCell ref="B1:H1"/>
    <mergeCell ref="B45:C45"/>
    <mergeCell ref="B46:C46"/>
    <mergeCell ref="B47:C47"/>
    <mergeCell ref="B48:C48"/>
    <mergeCell ref="B51:D51"/>
  </mergeCells>
  <printOptions horizontalCentered="1"/>
  <pageMargins left="0" right="0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Уровень исп. ГЗ</vt:lpstr>
      <vt:lpstr>Свод по балам учреждения</vt:lpstr>
      <vt:lpstr>'Свод по балам учреждения'!Заголовки_для_печати</vt:lpstr>
      <vt:lpstr>'Свод по балам учреждения'!Область_печати</vt:lpstr>
      <vt:lpstr>'Уровень исп. ГЗ'!Область_печати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Musya</dc:creator>
  <cp:lastModifiedBy>Musya</cp:lastModifiedBy>
  <dcterms:created xsi:type="dcterms:W3CDTF">2021-09-03T06:05:41Z</dcterms:created>
  <dcterms:modified xsi:type="dcterms:W3CDTF">2021-09-03T06:07:33Z</dcterms:modified>
</cp:coreProperties>
</file>